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lsconsultingco.sharepoint.com/sites/RLSConsulting/Shared Documents/RLS Content/Cyber Risk Training/Course Resources/"/>
    </mc:Choice>
  </mc:AlternateContent>
  <xr:revisionPtr revIDLastSave="0" documentId="8_{0D991B41-07F6-455C-B44E-BFE8525F3C34}" xr6:coauthVersionLast="47" xr6:coauthVersionMax="47" xr10:uidLastSave="{00000000-0000-0000-0000-000000000000}"/>
  <bookViews>
    <workbookView xWindow="-120" yWindow="-120" windowWidth="25440" windowHeight="15270" activeTab="1" xr2:uid="{34BD6718-D3CE-4CC3-91A6-28994990C80C}"/>
  </bookViews>
  <sheets>
    <sheet name="2025 Metrics" sheetId="36" r:id="rId1"/>
    <sheet name="2024 Metrics" sheetId="37" r:id="rId2"/>
    <sheet name="Pipeline" sheetId="1" r:id="rId3"/>
    <sheet name="Bookings" sheetId="3" r:id="rId4"/>
    <sheet name="Lost" sheetId="2" r:id="rId5"/>
    <sheet name="Data Fields" sheetId="32" r:id="rId6"/>
  </sheets>
  <definedNames>
    <definedName name="_xlnm._FilterDatabase" localSheetId="3" hidden="1">Bookings!$A$1:$K$1</definedName>
    <definedName name="_xlnm._FilterDatabase" localSheetId="4" hidden="1">Lost!$A$1:$M$1</definedName>
    <definedName name="_xlnm._FilterDatabase" localSheetId="2" hidden="1">Pipeline!$A$1:$K$1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37" l="1"/>
  <c r="B50" i="37"/>
  <c r="B52" i="37" s="1"/>
  <c r="B49" i="37"/>
  <c r="B48" i="37"/>
  <c r="B47" i="37"/>
  <c r="B46" i="37"/>
  <c r="B42" i="37"/>
  <c r="D36" i="37"/>
  <c r="B36" i="37"/>
  <c r="H33" i="37"/>
  <c r="B33" i="37"/>
  <c r="B32" i="37"/>
  <c r="B31" i="37"/>
  <c r="B30" i="37"/>
  <c r="H29" i="37"/>
  <c r="U7" i="37"/>
  <c r="S7" i="37"/>
  <c r="R7" i="37"/>
  <c r="Q7" i="37"/>
  <c r="P7" i="37"/>
  <c r="N7" i="37"/>
  <c r="M7" i="37"/>
  <c r="L7" i="37"/>
  <c r="K7" i="37"/>
  <c r="J7" i="37"/>
  <c r="I7" i="37"/>
  <c r="H7" i="37"/>
  <c r="G7" i="37"/>
  <c r="F7" i="37"/>
  <c r="E7" i="37"/>
  <c r="D7" i="37"/>
  <c r="C7" i="37"/>
  <c r="C4" i="37"/>
  <c r="B3" i="37"/>
  <c r="B5" i="37" s="1"/>
  <c r="B41" i="37" s="1"/>
  <c r="B43" i="37" s="1"/>
  <c r="C2" i="37"/>
  <c r="U2" i="37" s="1"/>
  <c r="U3" i="37" s="1"/>
  <c r="U5" i="37" s="1"/>
  <c r="B2" i="37"/>
  <c r="B4" i="37" s="1"/>
  <c r="D36" i="36"/>
  <c r="B36" i="36" s="1"/>
  <c r="H33" i="36"/>
  <c r="H29" i="36"/>
  <c r="U7" i="36" s="1"/>
  <c r="B51" i="36"/>
  <c r="B50" i="36"/>
  <c r="B52" i="36" s="1"/>
  <c r="B49" i="36"/>
  <c r="B48" i="36"/>
  <c r="B47" i="36"/>
  <c r="B46" i="36"/>
  <c r="B42" i="36"/>
  <c r="B33" i="36"/>
  <c r="B32" i="36"/>
  <c r="B31" i="36"/>
  <c r="B30" i="36"/>
  <c r="B3" i="36"/>
  <c r="B5" i="36" s="1"/>
  <c r="B41" i="36" s="1"/>
  <c r="C2" i="36"/>
  <c r="C3" i="36" s="1"/>
  <c r="C5" i="36" s="1"/>
  <c r="B2" i="36"/>
  <c r="B4" i="36" s="1"/>
  <c r="D2" i="37" l="1"/>
  <c r="P2" i="37"/>
  <c r="C3" i="37"/>
  <c r="C5" i="37" s="1"/>
  <c r="C16" i="37" s="1"/>
  <c r="B29" i="37"/>
  <c r="U4" i="37"/>
  <c r="H30" i="37"/>
  <c r="H31" i="37" s="1"/>
  <c r="H34" i="37" s="1"/>
  <c r="C9" i="37"/>
  <c r="C25" i="37"/>
  <c r="P4" i="37"/>
  <c r="P3" i="37"/>
  <c r="L7" i="36"/>
  <c r="D7" i="36"/>
  <c r="N7" i="36"/>
  <c r="F7" i="36"/>
  <c r="M7" i="36"/>
  <c r="K7" i="36"/>
  <c r="P7" i="36"/>
  <c r="J7" i="36"/>
  <c r="R7" i="36"/>
  <c r="Q7" i="36"/>
  <c r="H7" i="36"/>
  <c r="S7" i="36"/>
  <c r="E7" i="36"/>
  <c r="H30" i="36"/>
  <c r="H31" i="36" s="1"/>
  <c r="H34" i="36" s="1"/>
  <c r="I7" i="36"/>
  <c r="C7" i="36"/>
  <c r="G7" i="36"/>
  <c r="B43" i="36"/>
  <c r="C4" i="36"/>
  <c r="C15" i="36" s="1"/>
  <c r="P2" i="36"/>
  <c r="P3" i="36" s="1"/>
  <c r="P5" i="36" s="1"/>
  <c r="B29" i="36"/>
  <c r="C25" i="36"/>
  <c r="U2" i="36"/>
  <c r="P4" i="36"/>
  <c r="D2" i="36"/>
  <c r="C20" i="36"/>
  <c r="C16" i="36"/>
  <c r="C12" i="36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C14" i="37" l="1"/>
  <c r="C11" i="37"/>
  <c r="C26" i="37"/>
  <c r="C20" i="37"/>
  <c r="C8" i="37"/>
  <c r="C12" i="37"/>
  <c r="C18" i="37"/>
  <c r="C19" i="37"/>
  <c r="C23" i="37"/>
  <c r="C21" i="37"/>
  <c r="C24" i="37"/>
  <c r="C15" i="37"/>
  <c r="C13" i="37"/>
  <c r="D3" i="37"/>
  <c r="D5" i="37" s="1"/>
  <c r="D4" i="37"/>
  <c r="E2" i="37"/>
  <c r="Q2" i="37"/>
  <c r="P5" i="37"/>
  <c r="P12" i="37" s="1"/>
  <c r="P23" i="37"/>
  <c r="P26" i="37"/>
  <c r="P16" i="37"/>
  <c r="P18" i="37"/>
  <c r="U19" i="37"/>
  <c r="U9" i="37"/>
  <c r="U24" i="37"/>
  <c r="U18" i="37"/>
  <c r="U8" i="37"/>
  <c r="U23" i="37"/>
  <c r="B39" i="37"/>
  <c r="U26" i="37"/>
  <c r="U16" i="37"/>
  <c r="U15" i="37"/>
  <c r="U14" i="37"/>
  <c r="B34" i="37" s="1"/>
  <c r="B35" i="37" s="1"/>
  <c r="B38" i="37"/>
  <c r="U25" i="37"/>
  <c r="U21" i="37"/>
  <c r="U12" i="37"/>
  <c r="U20" i="37"/>
  <c r="U11" i="37"/>
  <c r="U13" i="37"/>
  <c r="C11" i="36"/>
  <c r="C23" i="36"/>
  <c r="C14" i="36"/>
  <c r="C19" i="36"/>
  <c r="C21" i="36"/>
  <c r="C9" i="36"/>
  <c r="Q2" i="36"/>
  <c r="Q3" i="36" s="1"/>
  <c r="C24" i="36"/>
  <c r="C18" i="36"/>
  <c r="C8" i="36"/>
  <c r="C26" i="36"/>
  <c r="C13" i="36"/>
  <c r="U4" i="36"/>
  <c r="U3" i="36"/>
  <c r="U5" i="36" s="1"/>
  <c r="E2" i="36"/>
  <c r="D3" i="36"/>
  <c r="D5" i="36" s="1"/>
  <c r="D4" i="36"/>
  <c r="Q4" i="36"/>
  <c r="P19" i="36"/>
  <c r="P9" i="36"/>
  <c r="P26" i="36"/>
  <c r="P16" i="36"/>
  <c r="P13" i="36"/>
  <c r="P25" i="36"/>
  <c r="P15" i="36"/>
  <c r="P14" i="36"/>
  <c r="P24" i="36"/>
  <c r="P23" i="36"/>
  <c r="P21" i="36"/>
  <c r="P12" i="36"/>
  <c r="P8" i="36"/>
  <c r="P20" i="36"/>
  <c r="P18" i="36"/>
  <c r="P11" i="36"/>
  <c r="P9" i="37" l="1"/>
  <c r="D9" i="37"/>
  <c r="P21" i="37"/>
  <c r="E3" i="37"/>
  <c r="E5" i="37" s="1"/>
  <c r="F2" i="37"/>
  <c r="E4" i="37"/>
  <c r="D13" i="37"/>
  <c r="D8" i="37"/>
  <c r="D21" i="37"/>
  <c r="D25" i="37"/>
  <c r="D23" i="37"/>
  <c r="D14" i="37"/>
  <c r="D18" i="37"/>
  <c r="D15" i="37"/>
  <c r="D19" i="37"/>
  <c r="D16" i="37"/>
  <c r="D12" i="37"/>
  <c r="D11" i="37"/>
  <c r="D26" i="37"/>
  <c r="D20" i="37"/>
  <c r="D24" i="37"/>
  <c r="P19" i="37"/>
  <c r="P15" i="37"/>
  <c r="P25" i="37"/>
  <c r="P13" i="37"/>
  <c r="P11" i="37"/>
  <c r="P14" i="37"/>
  <c r="P20" i="37"/>
  <c r="P24" i="37"/>
  <c r="P8" i="37"/>
  <c r="Q4" i="37"/>
  <c r="Q3" i="37"/>
  <c r="R2" i="36"/>
  <c r="Q5" i="36"/>
  <c r="Q18" i="36" s="1"/>
  <c r="D23" i="36"/>
  <c r="D13" i="36"/>
  <c r="D20" i="36"/>
  <c r="D11" i="36"/>
  <c r="D16" i="36"/>
  <c r="D15" i="36"/>
  <c r="D24" i="36"/>
  <c r="D19" i="36"/>
  <c r="D9" i="36"/>
  <c r="D8" i="36"/>
  <c r="D18" i="36"/>
  <c r="D26" i="36"/>
  <c r="D25" i="36"/>
  <c r="D14" i="36"/>
  <c r="D21" i="36"/>
  <c r="D12" i="36"/>
  <c r="E3" i="36"/>
  <c r="E5" i="36" s="1"/>
  <c r="E4" i="36"/>
  <c r="F2" i="36"/>
  <c r="U24" i="36"/>
  <c r="U14" i="36"/>
  <c r="B34" i="36" s="1"/>
  <c r="B35" i="36" s="1"/>
  <c r="U23" i="36"/>
  <c r="B39" i="36"/>
  <c r="B38" i="36"/>
  <c r="U21" i="36"/>
  <c r="U12" i="36"/>
  <c r="U25" i="36"/>
  <c r="U20" i="36"/>
  <c r="U11" i="36"/>
  <c r="U18" i="36"/>
  <c r="U19" i="36"/>
  <c r="U9" i="36"/>
  <c r="U8" i="36"/>
  <c r="U26" i="36"/>
  <c r="U16" i="36"/>
  <c r="U15" i="36"/>
  <c r="U13" i="36"/>
  <c r="E25" i="37" l="1"/>
  <c r="E9" i="37"/>
  <c r="E24" i="37"/>
  <c r="E8" i="37"/>
  <c r="E14" i="37"/>
  <c r="E11" i="37"/>
  <c r="E21" i="37"/>
  <c r="E19" i="37"/>
  <c r="E15" i="37"/>
  <c r="E18" i="37"/>
  <c r="E16" i="37"/>
  <c r="E23" i="37"/>
  <c r="E13" i="37"/>
  <c r="E20" i="37"/>
  <c r="E26" i="37"/>
  <c r="E12" i="37"/>
  <c r="F3" i="37"/>
  <c r="F5" i="37" s="1"/>
  <c r="F4" i="37"/>
  <c r="G2" i="37"/>
  <c r="R2" i="37"/>
  <c r="Q5" i="37"/>
  <c r="Q23" i="37"/>
  <c r="Q13" i="37"/>
  <c r="Q21" i="37"/>
  <c r="Q12" i="37"/>
  <c r="Q26" i="37"/>
  <c r="Q20" i="37"/>
  <c r="Q11" i="37"/>
  <c r="Q19" i="37"/>
  <c r="Q18" i="37"/>
  <c r="Q9" i="37"/>
  <c r="Q8" i="37"/>
  <c r="Q25" i="37"/>
  <c r="Q15" i="37"/>
  <c r="Q24" i="37"/>
  <c r="Q14" i="37"/>
  <c r="Q16" i="37"/>
  <c r="Q9" i="36"/>
  <c r="Q11" i="36"/>
  <c r="Q20" i="36"/>
  <c r="Q14" i="36"/>
  <c r="Q21" i="36"/>
  <c r="Q15" i="36"/>
  <c r="Q26" i="36"/>
  <c r="Q16" i="36"/>
  <c r="Q24" i="36"/>
  <c r="Q19" i="36"/>
  <c r="Q25" i="36"/>
  <c r="Q12" i="36"/>
  <c r="G2" i="36"/>
  <c r="F4" i="36"/>
  <c r="F3" i="36"/>
  <c r="F5" i="36" s="1"/>
  <c r="E21" i="36"/>
  <c r="E12" i="36"/>
  <c r="E19" i="36"/>
  <c r="E9" i="36"/>
  <c r="E14" i="36"/>
  <c r="E23" i="36"/>
  <c r="E18" i="36"/>
  <c r="E8" i="36"/>
  <c r="E15" i="36"/>
  <c r="E26" i="36"/>
  <c r="E16" i="36"/>
  <c r="E25" i="36"/>
  <c r="E24" i="36"/>
  <c r="E20" i="36"/>
  <c r="E13" i="36"/>
  <c r="E11" i="36"/>
  <c r="Q13" i="36"/>
  <c r="Q8" i="36"/>
  <c r="Q23" i="36"/>
  <c r="R4" i="36"/>
  <c r="R3" i="36"/>
  <c r="K2" i="1"/>
  <c r="K3" i="1"/>
  <c r="K4" i="1"/>
  <c r="K5" i="1"/>
  <c r="K6" i="1"/>
  <c r="K7" i="1"/>
  <c r="K8" i="1"/>
  <c r="K9" i="1"/>
  <c r="K10" i="1"/>
  <c r="K11" i="1"/>
  <c r="G3" i="37" l="1"/>
  <c r="G5" i="37" s="1"/>
  <c r="H2" i="37"/>
  <c r="G4" i="37"/>
  <c r="F25" i="37"/>
  <c r="F21" i="37"/>
  <c r="F15" i="37"/>
  <c r="F11" i="37"/>
  <c r="F20" i="37"/>
  <c r="F18" i="37"/>
  <c r="F24" i="37"/>
  <c r="F8" i="37"/>
  <c r="F14" i="37"/>
  <c r="F26" i="37"/>
  <c r="F23" i="37"/>
  <c r="F16" i="37"/>
  <c r="F12" i="37"/>
  <c r="F9" i="37"/>
  <c r="F13" i="37"/>
  <c r="F19" i="37"/>
  <c r="R3" i="37"/>
  <c r="R4" i="37"/>
  <c r="R5" i="36"/>
  <c r="R13" i="36" s="1"/>
  <c r="S2" i="36"/>
  <c r="F20" i="36"/>
  <c r="F11" i="36"/>
  <c r="F18" i="36"/>
  <c r="F8" i="36"/>
  <c r="F23" i="36"/>
  <c r="F13" i="36"/>
  <c r="F21" i="36"/>
  <c r="F26" i="36"/>
  <c r="F16" i="36"/>
  <c r="F24" i="36"/>
  <c r="F14" i="36"/>
  <c r="F25" i="36"/>
  <c r="F15" i="36"/>
  <c r="F9" i="36"/>
  <c r="F12" i="36"/>
  <c r="F19" i="36"/>
  <c r="G4" i="36"/>
  <c r="G3" i="36"/>
  <c r="G5" i="36" s="1"/>
  <c r="H2" i="36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G23" i="37" l="1"/>
  <c r="G16" i="37"/>
  <c r="G12" i="37"/>
  <c r="G18" i="37"/>
  <c r="G9" i="37"/>
  <c r="G13" i="37"/>
  <c r="G25" i="37"/>
  <c r="G21" i="37"/>
  <c r="G15" i="37"/>
  <c r="G11" i="37"/>
  <c r="G8" i="37"/>
  <c r="G24" i="37"/>
  <c r="G14" i="37"/>
  <c r="G20" i="37"/>
  <c r="G19" i="37"/>
  <c r="G26" i="37"/>
  <c r="H4" i="37"/>
  <c r="H3" i="37"/>
  <c r="H5" i="37" s="1"/>
  <c r="I2" i="37"/>
  <c r="S2" i="37"/>
  <c r="R5" i="37"/>
  <c r="R21" i="37" s="1"/>
  <c r="R19" i="36"/>
  <c r="R11" i="36"/>
  <c r="R23" i="36"/>
  <c r="R12" i="36"/>
  <c r="R20" i="36"/>
  <c r="R18" i="36"/>
  <c r="R14" i="36"/>
  <c r="R8" i="36"/>
  <c r="R24" i="36"/>
  <c r="R9" i="36"/>
  <c r="R21" i="36"/>
  <c r="R25" i="36"/>
  <c r="G19" i="36"/>
  <c r="G9" i="36"/>
  <c r="G26" i="36"/>
  <c r="G16" i="36"/>
  <c r="G21" i="36"/>
  <c r="G12" i="36"/>
  <c r="G25" i="36"/>
  <c r="G15" i="36"/>
  <c r="G13" i="36"/>
  <c r="G24" i="36"/>
  <c r="G14" i="36"/>
  <c r="G23" i="36"/>
  <c r="G18" i="36"/>
  <c r="G11" i="36"/>
  <c r="G8" i="36"/>
  <c r="G20" i="36"/>
  <c r="H3" i="36"/>
  <c r="H5" i="36" s="1"/>
  <c r="I2" i="36"/>
  <c r="H4" i="36"/>
  <c r="R16" i="36"/>
  <c r="R26" i="36"/>
  <c r="R15" i="36"/>
  <c r="S3" i="36"/>
  <c r="S5" i="36" s="1"/>
  <c r="S4" i="36"/>
  <c r="K22" i="1"/>
  <c r="K17" i="1"/>
  <c r="K41" i="1"/>
  <c r="K21" i="1"/>
  <c r="K51" i="1"/>
  <c r="K15" i="1"/>
  <c r="K38" i="1"/>
  <c r="K45" i="1"/>
  <c r="K30" i="1"/>
  <c r="K14" i="1"/>
  <c r="K28" i="1"/>
  <c r="K13" i="1"/>
  <c r="K44" i="1"/>
  <c r="K56" i="1"/>
  <c r="K55" i="1"/>
  <c r="K37" i="1"/>
  <c r="K48" i="1"/>
  <c r="K26" i="1"/>
  <c r="K39" i="1"/>
  <c r="K27" i="1"/>
  <c r="K54" i="1"/>
  <c r="K16" i="1"/>
  <c r="K18" i="1"/>
  <c r="K12" i="1"/>
  <c r="K40" i="1"/>
  <c r="K53" i="1"/>
  <c r="K19" i="1"/>
  <c r="K47" i="1"/>
  <c r="K25" i="1"/>
  <c r="K46" i="1"/>
  <c r="K49" i="1"/>
  <c r="K20" i="1"/>
  <c r="K52" i="1"/>
  <c r="K23" i="1"/>
  <c r="K34" i="1"/>
  <c r="K24" i="1"/>
  <c r="K32" i="1"/>
  <c r="K31" i="1"/>
  <c r="K36" i="1"/>
  <c r="K42" i="1"/>
  <c r="K50" i="1"/>
  <c r="K33" i="1"/>
  <c r="R9" i="37" l="1"/>
  <c r="R19" i="37"/>
  <c r="R25" i="37"/>
  <c r="R26" i="37"/>
  <c r="R15" i="37"/>
  <c r="J2" i="37"/>
  <c r="I4" i="37"/>
  <c r="I3" i="37"/>
  <c r="I5" i="37" s="1"/>
  <c r="R16" i="37"/>
  <c r="R13" i="37"/>
  <c r="R23" i="37"/>
  <c r="H26" i="37"/>
  <c r="H14" i="37"/>
  <c r="H20" i="37"/>
  <c r="H16" i="37"/>
  <c r="H13" i="37"/>
  <c r="H18" i="37"/>
  <c r="H9" i="37"/>
  <c r="H19" i="37"/>
  <c r="H23" i="37"/>
  <c r="H11" i="37"/>
  <c r="H8" i="37"/>
  <c r="H25" i="37"/>
  <c r="H21" i="37"/>
  <c r="H15" i="37"/>
  <c r="H12" i="37"/>
  <c r="H24" i="37"/>
  <c r="R14" i="37"/>
  <c r="R11" i="37"/>
  <c r="S3" i="37"/>
  <c r="S5" i="37" s="1"/>
  <c r="S4" i="37"/>
  <c r="R24" i="37"/>
  <c r="R20" i="37"/>
  <c r="R8" i="37"/>
  <c r="R12" i="37"/>
  <c r="R18" i="37"/>
  <c r="S25" i="36"/>
  <c r="S15" i="36"/>
  <c r="S24" i="36"/>
  <c r="S23" i="36"/>
  <c r="S13" i="36"/>
  <c r="S26" i="36"/>
  <c r="S21" i="36"/>
  <c r="S12" i="36"/>
  <c r="S11" i="36"/>
  <c r="S9" i="36"/>
  <c r="S20" i="36"/>
  <c r="S19" i="36"/>
  <c r="S18" i="36"/>
  <c r="S8" i="36"/>
  <c r="S16" i="36"/>
  <c r="S14" i="36"/>
  <c r="H18" i="36"/>
  <c r="H8" i="36"/>
  <c r="H26" i="36"/>
  <c r="H25" i="36"/>
  <c r="H15" i="36"/>
  <c r="H12" i="36"/>
  <c r="H20" i="36"/>
  <c r="H11" i="36"/>
  <c r="H24" i="36"/>
  <c r="H14" i="36"/>
  <c r="H23" i="36"/>
  <c r="H13" i="36"/>
  <c r="H21" i="36"/>
  <c r="H19" i="36"/>
  <c r="H9" i="36"/>
  <c r="H16" i="36"/>
  <c r="I4" i="36"/>
  <c r="I3" i="36"/>
  <c r="I5" i="36" s="1"/>
  <c r="J2" i="36"/>
  <c r="K29" i="1"/>
  <c r="K35" i="1"/>
  <c r="K43" i="1"/>
  <c r="I21" i="37" l="1"/>
  <c r="I16" i="37"/>
  <c r="I12" i="37"/>
  <c r="I18" i="37"/>
  <c r="I26" i="37"/>
  <c r="I8" i="37"/>
  <c r="I20" i="37"/>
  <c r="I24" i="37"/>
  <c r="I9" i="37"/>
  <c r="I15" i="37"/>
  <c r="I11" i="37"/>
  <c r="I14" i="37"/>
  <c r="I25" i="37"/>
  <c r="I23" i="37"/>
  <c r="I19" i="37"/>
  <c r="I13" i="37"/>
  <c r="J3" i="37"/>
  <c r="J5" i="37" s="1"/>
  <c r="K2" i="37"/>
  <c r="J4" i="37"/>
  <c r="S20" i="37"/>
  <c r="S11" i="37"/>
  <c r="S25" i="37"/>
  <c r="S19" i="37"/>
  <c r="S9" i="37"/>
  <c r="S24" i="37"/>
  <c r="S18" i="37"/>
  <c r="S8" i="37"/>
  <c r="S16" i="37"/>
  <c r="S15" i="37"/>
  <c r="S26" i="37"/>
  <c r="S23" i="37"/>
  <c r="S13" i="37"/>
  <c r="S21" i="37"/>
  <c r="S12" i="37"/>
  <c r="S14" i="37"/>
  <c r="I26" i="36"/>
  <c r="I16" i="36"/>
  <c r="I25" i="36"/>
  <c r="I24" i="36"/>
  <c r="I14" i="36"/>
  <c r="I19" i="36"/>
  <c r="I9" i="36"/>
  <c r="I23" i="36"/>
  <c r="I13" i="36"/>
  <c r="I21" i="36"/>
  <c r="I20" i="36"/>
  <c r="I12" i="36"/>
  <c r="I11" i="36"/>
  <c r="I15" i="36"/>
  <c r="I8" i="36"/>
  <c r="I18" i="36"/>
  <c r="J3" i="36"/>
  <c r="J5" i="36" s="1"/>
  <c r="K2" i="36"/>
  <c r="J4" i="36"/>
  <c r="J25" i="37" l="1"/>
  <c r="J16" i="37"/>
  <c r="J9" i="37"/>
  <c r="J13" i="37"/>
  <c r="J24" i="37"/>
  <c r="J12" i="37"/>
  <c r="J19" i="37"/>
  <c r="J23" i="37"/>
  <c r="J15" i="37"/>
  <c r="J21" i="37"/>
  <c r="J18" i="37"/>
  <c r="J14" i="37"/>
  <c r="J20" i="37"/>
  <c r="J8" i="37"/>
  <c r="J11" i="37"/>
  <c r="J26" i="37"/>
  <c r="K3" i="37"/>
  <c r="K5" i="37" s="1"/>
  <c r="L2" i="37"/>
  <c r="K4" i="37"/>
  <c r="K4" i="36"/>
  <c r="K3" i="36"/>
  <c r="K5" i="36" s="1"/>
  <c r="L2" i="36"/>
  <c r="J25" i="36"/>
  <c r="J15" i="36"/>
  <c r="J24" i="36"/>
  <c r="J23" i="36"/>
  <c r="J13" i="36"/>
  <c r="J19" i="36"/>
  <c r="J9" i="36"/>
  <c r="J18" i="36"/>
  <c r="J8" i="36"/>
  <c r="J26" i="36"/>
  <c r="J21" i="36"/>
  <c r="J12" i="36"/>
  <c r="J20" i="36"/>
  <c r="J11" i="36"/>
  <c r="J16" i="36"/>
  <c r="J14" i="36"/>
  <c r="K26" i="37" l="1"/>
  <c r="K13" i="37"/>
  <c r="K16" i="37"/>
  <c r="K23" i="37"/>
  <c r="K19" i="37"/>
  <c r="K25" i="37"/>
  <c r="K9" i="37"/>
  <c r="K15" i="37"/>
  <c r="K14" i="37"/>
  <c r="K12" i="37"/>
  <c r="K24" i="37"/>
  <c r="K21" i="37"/>
  <c r="K18" i="37"/>
  <c r="K20" i="37"/>
  <c r="K8" i="37"/>
  <c r="K11" i="37"/>
  <c r="L3" i="37"/>
  <c r="L5" i="37" s="1"/>
  <c r="M2" i="37"/>
  <c r="L4" i="37"/>
  <c r="M2" i="36"/>
  <c r="L4" i="36"/>
  <c r="L3" i="36"/>
  <c r="L5" i="36" s="1"/>
  <c r="K24" i="36"/>
  <c r="K14" i="36"/>
  <c r="K23" i="36"/>
  <c r="K21" i="36"/>
  <c r="K12" i="36"/>
  <c r="K25" i="36"/>
  <c r="K20" i="36"/>
  <c r="K11" i="36"/>
  <c r="K19" i="36"/>
  <c r="K9" i="36"/>
  <c r="K8" i="36"/>
  <c r="K26" i="36"/>
  <c r="K18" i="36"/>
  <c r="K16" i="36"/>
  <c r="K13" i="36"/>
  <c r="K15" i="36"/>
  <c r="L15" i="37" l="1"/>
  <c r="L21" i="37"/>
  <c r="L24" i="37"/>
  <c r="L12" i="37"/>
  <c r="L26" i="37"/>
  <c r="L11" i="37"/>
  <c r="L18" i="37"/>
  <c r="L13" i="37"/>
  <c r="L8" i="37"/>
  <c r="L14" i="37"/>
  <c r="L23" i="37"/>
  <c r="L20" i="37"/>
  <c r="L16" i="37"/>
  <c r="L19" i="37"/>
  <c r="L25" i="37"/>
  <c r="L9" i="37"/>
  <c r="M4" i="37"/>
  <c r="N2" i="37"/>
  <c r="M3" i="37"/>
  <c r="M5" i="37" s="1"/>
  <c r="L23" i="36"/>
  <c r="L13" i="36"/>
  <c r="L21" i="36"/>
  <c r="L20" i="36"/>
  <c r="L11" i="36"/>
  <c r="L26" i="36"/>
  <c r="L24" i="36"/>
  <c r="L19" i="36"/>
  <c r="L9" i="36"/>
  <c r="L18" i="36"/>
  <c r="L8" i="36"/>
  <c r="L16" i="36"/>
  <c r="L25" i="36"/>
  <c r="L15" i="36"/>
  <c r="L14" i="36"/>
  <c r="L12" i="36"/>
  <c r="M3" i="36"/>
  <c r="M5" i="36" s="1"/>
  <c r="M4" i="36"/>
  <c r="N2" i="36"/>
  <c r="M15" i="37" l="1"/>
  <c r="M8" i="37"/>
  <c r="M14" i="37"/>
  <c r="M11" i="37"/>
  <c r="M26" i="37"/>
  <c r="M16" i="37"/>
  <c r="M13" i="37"/>
  <c r="M21" i="37"/>
  <c r="M12" i="37"/>
  <c r="M24" i="37"/>
  <c r="M20" i="37"/>
  <c r="M19" i="37"/>
  <c r="M9" i="37"/>
  <c r="M25" i="37"/>
  <c r="M18" i="37"/>
  <c r="M23" i="37"/>
  <c r="N4" i="37"/>
  <c r="N3" i="37"/>
  <c r="N5" i="37" s="1"/>
  <c r="N4" i="36"/>
  <c r="N3" i="36"/>
  <c r="N5" i="36" s="1"/>
  <c r="M21" i="36"/>
  <c r="M12" i="36"/>
  <c r="M19" i="36"/>
  <c r="M9" i="36"/>
  <c r="M23" i="36"/>
  <c r="M18" i="36"/>
  <c r="M8" i="36"/>
  <c r="M26" i="36"/>
  <c r="M16" i="36"/>
  <c r="M24" i="36"/>
  <c r="M25" i="36"/>
  <c r="M15" i="36"/>
  <c r="M14" i="36"/>
  <c r="M11" i="36"/>
  <c r="M13" i="36"/>
  <c r="M20" i="36"/>
  <c r="N23" i="37" l="1"/>
  <c r="N13" i="37"/>
  <c r="N19" i="37"/>
  <c r="N24" i="37"/>
  <c r="N8" i="37"/>
  <c r="N20" i="37"/>
  <c r="N9" i="37"/>
  <c r="N25" i="37"/>
  <c r="N21" i="37"/>
  <c r="N15" i="37"/>
  <c r="N12" i="37"/>
  <c r="N11" i="37"/>
  <c r="N18" i="37"/>
  <c r="N14" i="37"/>
  <c r="N26" i="37"/>
  <c r="N16" i="37"/>
  <c r="N20" i="36"/>
  <c r="N11" i="36"/>
  <c r="N18" i="36"/>
  <c r="N8" i="36"/>
  <c r="N14" i="36"/>
  <c r="N21" i="36"/>
  <c r="N26" i="36"/>
  <c r="N16" i="36"/>
  <c r="N15" i="36"/>
  <c r="N25" i="36"/>
  <c r="N24" i="36"/>
  <c r="N23" i="36"/>
  <c r="N13" i="36"/>
  <c r="N19" i="36"/>
  <c r="N12" i="36"/>
  <c r="N9" i="36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<sst xmlns="http://schemas.openxmlformats.org/spreadsheetml/2006/main" count="218" uniqueCount="119">
  <si>
    <t>Amount</t>
  </si>
  <si>
    <t>Stage</t>
  </si>
  <si>
    <t>Closing Date</t>
  </si>
  <si>
    <t>Total Open Pipeline</t>
  </si>
  <si>
    <t>Forecast by Month</t>
  </si>
  <si>
    <t>Closed by Month</t>
  </si>
  <si>
    <t>Commit for Month</t>
  </si>
  <si>
    <t>Best Case for Month</t>
  </si>
  <si>
    <t>Lost Reason</t>
  </si>
  <si>
    <t>Reconnect Date?</t>
  </si>
  <si>
    <t>Date Opened</t>
  </si>
  <si>
    <t>Days Open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</si>
  <si>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</si>
  <si>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</si>
  <si>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</si>
  <si>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</si>
  <si>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</si>
  <si>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</si>
  <si>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</si>
  <si>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</si>
  <si>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</si>
  <si>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</si>
  <si>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</si>
  <si>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</si>
  <si>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Avg Deal Size by Month (PipeGen)</t>
  </si>
  <si>
    <t>Forecast Status</t>
  </si>
  <si>
    <t>Avg Deal Size by Month (Closed)</t>
  </si>
  <si>
    <t>Pipeline Opened</t>
  </si>
  <si>
    <t>Opportunity Name</t>
  </si>
  <si>
    <t>Stuck and Stale</t>
  </si>
  <si>
    <t># Deals by Month (PipeGen)</t>
  </si>
  <si>
    <t># Deals by Month (Closed)</t>
  </si>
  <si>
    <t>Total Open - Pipeline</t>
  </si>
  <si>
    <t>Total Open - Best Case</t>
  </si>
  <si>
    <t>Total Open - Commit</t>
  </si>
  <si>
    <t>All Time</t>
  </si>
  <si>
    <t>Pipe Gen Multiplier</t>
  </si>
  <si>
    <t>Lead Source</t>
  </si>
  <si>
    <t>Owner</t>
  </si>
  <si>
    <t>Close Ratio (by $)</t>
  </si>
  <si>
    <t>Close Ratio (by #)</t>
  </si>
  <si>
    <t>New</t>
  </si>
  <si>
    <t>Closed - Won</t>
  </si>
  <si>
    <t>Closed - Lost</t>
  </si>
  <si>
    <t>Renewal</t>
  </si>
  <si>
    <t>Total Pipeline Created</t>
  </si>
  <si>
    <t>Total Bookings</t>
  </si>
  <si>
    <t>Internal Review</t>
  </si>
  <si>
    <t>Best Case</t>
  </si>
  <si>
    <t>Pipeline</t>
  </si>
  <si>
    <t>Solution Development</t>
  </si>
  <si>
    <t>Quote Review</t>
  </si>
  <si>
    <t>Committed</t>
  </si>
  <si>
    <t>Commit</t>
  </si>
  <si>
    <t>Closed New</t>
  </si>
  <si>
    <t>Qualified</t>
  </si>
  <si>
    <t>Company Name</t>
  </si>
  <si>
    <t>Deal Type</t>
  </si>
  <si>
    <t>Cross-Sell</t>
  </si>
  <si>
    <t>Upsell</t>
  </si>
  <si>
    <t>Stages</t>
  </si>
  <si>
    <t>Deal Types</t>
  </si>
  <si>
    <t>Won</t>
  </si>
  <si>
    <t>Lost</t>
  </si>
  <si>
    <t>Today</t>
  </si>
  <si>
    <t>30 days ago</t>
  </si>
  <si>
    <t>We are vendor of choice, high confidence</t>
  </si>
  <si>
    <t>Verbal agreement and close date identified</t>
  </si>
  <si>
    <t>Signed</t>
  </si>
  <si>
    <t>Signed contract</t>
  </si>
  <si>
    <t>Definitions</t>
  </si>
  <si>
    <t>Agreed to explore a solution</t>
  </si>
  <si>
    <t>Discovery and working out solution</t>
  </si>
  <si>
    <t>Proposal delivered</t>
  </si>
  <si>
    <t>Proposal taken back internally</t>
  </si>
  <si>
    <t>Agreed to move forward, working on contract</t>
  </si>
  <si>
    <t>Net-new business</t>
  </si>
  <si>
    <t>Adding a new line of business to a current customer</t>
  </si>
  <si>
    <t>Increasing within an existing line of business</t>
  </si>
  <si>
    <t>Stale =</t>
  </si>
  <si>
    <t>Q1</t>
  </si>
  <si>
    <t>Q2</t>
  </si>
  <si>
    <t>Q3</t>
  </si>
  <si>
    <t>Q4</t>
  </si>
  <si>
    <t>Year</t>
  </si>
  <si>
    <t>Current Metrics</t>
  </si>
  <si>
    <t>Pipeline over last 30 days</t>
  </si>
  <si>
    <t>Total Open this year</t>
  </si>
  <si>
    <t>Total Won this year</t>
  </si>
  <si>
    <t>Total Open + Won this year</t>
  </si>
  <si>
    <t>Closed Cross-Sell</t>
  </si>
  <si>
    <t>Closed Upsell</t>
  </si>
  <si>
    <t>Closed Renewal</t>
  </si>
  <si>
    <t>Pipeline and Deal Tracker</t>
  </si>
  <si>
    <t>https://rlsconsulting.co</t>
  </si>
  <si>
    <t>Data Last Updated on:</t>
  </si>
  <si>
    <t>days or older</t>
  </si>
  <si>
    <t>Close Ratio ($) based on date opened</t>
  </si>
  <si>
    <t>Close Ratio (#) based on date opened</t>
  </si>
  <si>
    <t>Avg Deal Life (this year)</t>
  </si>
  <si>
    <t>Avg Deal Life (all time)</t>
  </si>
  <si>
    <t>Sales Year-over-Year to Date</t>
  </si>
  <si>
    <t>Prior Year's Sales to Date</t>
  </si>
  <si>
    <t>This Year vs Last Year</t>
  </si>
  <si>
    <t>Avg Deal Size (all time)</t>
  </si>
  <si>
    <t>Avg Deal Size (this year)</t>
  </si>
  <si>
    <t xml:space="preserve"> Prospecting Targets based on Goal vs Metrics</t>
  </si>
  <si>
    <t xml:space="preserve">Sales Goal </t>
  </si>
  <si>
    <t xml:space="preserve">Pipeline to Target </t>
  </si>
  <si>
    <t xml:space="preserve">Number of Qualified Deals needed </t>
  </si>
  <si>
    <t xml:space="preserve">Prospecting Conversion Rate </t>
  </si>
  <si>
    <t xml:space="preserve">Number of Prospects needed </t>
  </si>
  <si>
    <t>Sales Goals</t>
  </si>
  <si>
    <t>Configurable Data:</t>
  </si>
  <si>
    <t>Prospecting Conversion Rate</t>
  </si>
  <si>
    <t>Age for Stale Deals (Days)</t>
  </si>
  <si>
    <t>Monthly Sales Goal</t>
  </si>
  <si>
    <t>(Set these figures manually)</t>
  </si>
  <si>
    <t>Your Setup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</si>
</sst>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;@"/>
    <numFmt numFmtId="166" formatCode="0.0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20"/>
      <color rgb="FF00B0F0"/>
      <name val="Franklin Gothic Heavy"/>
      <family val="2"/>
    </font>
    <font>
      <u/>
      <sz val="11"/>
      <color theme="1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</cellStyleXfs>
  <cellXfs count="101">
    <xf numFmtId="0" fontId="0" fillId="0" borderId="0" xfId="0"/>
    <xf numFmtId="14" fontId="0" fillId="0" borderId="0" xfId="0" applyNumberFormat="1"/>
    <xf numFmtId="0" fontId="2" fillId="2" borderId="0" xfId="0" applyFont="1" applyFill="1"/>
    <xf numFmtId="164" fontId="2" fillId="2" borderId="0" xfId="1" applyNumberFormat="1" applyFont="1" applyFill="1"/>
    <xf numFmtId="165" fontId="0" fillId="0" borderId="0" xfId="0" applyNumberFormat="1"/>
    <xf numFmtId="164" fontId="0" fillId="0" borderId="0" xfId="1" applyNumberFormat="1" applyFont="1" applyFill="1"/>
    <xf numFmtId="14" fontId="4" fillId="2" borderId="0" xfId="0" applyNumberFormat="1" applyFont="1" applyFill="1"/>
    <xf numFmtId="14" fontId="5" fillId="0" borderId="0" xfId="0" applyNumberFormat="1" applyFont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165" fontId="2" fillId="2" borderId="0" xfId="0" applyNumberFormat="1" applyFont="1" applyFill="1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9" fontId="0" fillId="0" borderId="0" xfId="2" applyFont="1" applyAlignment="1">
      <alignment vertical="center"/>
    </xf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44" fontId="0" fillId="0" borderId="0" xfId="1" applyFont="1" applyAlignment="1">
      <alignment vertical="center"/>
    </xf>
    <xf numFmtId="44" fontId="0" fillId="0" borderId="0" xfId="1" applyFont="1" applyFill="1"/>
    <xf numFmtId="167" fontId="0" fillId="0" borderId="0" xfId="2" applyNumberFormat="1" applyFont="1" applyAlignment="1">
      <alignment vertical="center"/>
    </xf>
    <xf numFmtId="0" fontId="2" fillId="2" borderId="10" xfId="0" applyFont="1" applyFill="1" applyBorder="1"/>
    <xf numFmtId="164" fontId="0" fillId="0" borderId="0" xfId="0" applyNumberForma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2" xfId="0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9" fontId="0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14" fontId="6" fillId="0" borderId="17" xfId="0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164" fontId="0" fillId="0" borderId="8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9" fontId="0" fillId="0" borderId="15" xfId="2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6" fontId="0" fillId="0" borderId="18" xfId="0" applyNumberFormat="1" applyBorder="1" applyAlignment="1">
      <alignment vertical="center"/>
    </xf>
    <xf numFmtId="166" fontId="7" fillId="3" borderId="7" xfId="0" applyNumberFormat="1" applyFont="1" applyFill="1" applyBorder="1" applyAlignment="1">
      <alignment horizontal="center" vertical="center"/>
    </xf>
    <xf numFmtId="1" fontId="7" fillId="3" borderId="1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164" fontId="7" fillId="3" borderId="13" xfId="0" applyNumberFormat="1" applyFont="1" applyFill="1" applyBorder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164" fontId="0" fillId="0" borderId="23" xfId="1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26" xfId="1" applyNumberFormat="1" applyFont="1" applyBorder="1" applyAlignment="1">
      <alignment horizontal="center" vertical="center"/>
    </xf>
    <xf numFmtId="9" fontId="0" fillId="0" borderId="23" xfId="2" applyFont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164" fontId="12" fillId="0" borderId="23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9" fontId="12" fillId="0" borderId="13" xfId="2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9" fontId="5" fillId="0" borderId="13" xfId="2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</cellXfs>
  <cellStyles count="5">
    <cellStyle name="Currency" xfId="1" builtinId="4"/>
    <cellStyle name="Hyperlink" xfId="4" builtinId="8"/>
    <cellStyle name="Normal" xfId="0" builtinId="0"/>
    <cellStyle name="Normal 2" xfId="3" xr:uid="{00000000-0005-0000-0000-000030000000}"/>
    <cellStyle name="Percent" xfId="2" builtinId="5"/>
  </cellStyles>
  <dxfs count="35"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sheetMetadata" Target="metadata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lsconsulting.c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lsconsulting.c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6966F-0958-40AE-9207-6E05DF9409F1}">
  <dimension ref="A1:U52"/>
  <sheetViews>
    <sheetView zoomScaleNormal="100" workbookViewId="0">
      <pane xSplit="2" ySplit="6" topLeftCell="C7" activePane="bottomRight" state="frozen"/>
      <selection activeCell="A5" sqref="A5"/>
      <selection pane="topRight" activeCell="C5" sqref="C5"/>
      <selection pane="bottomLeft" activeCell="A6" sqref="A6"/>
      <selection pane="bottomRight" activeCell="J21" sqref="J21"/>
    </sheetView>
  </sheetViews>
  <sheetFormatPr defaultColWidth="9.140625" defaultRowHeight="15" x14ac:dyDescent="0.25"/>
  <cols>
    <col min="1" max="1" width="25.140625" style="12" customWidth="1"/>
    <col min="2" max="2" width="11.5703125" style="12" bestFit="1" customWidth="1"/>
    <col min="3" max="3" width="10" style="12" customWidth="1"/>
    <col min="4" max="4" width="11.5703125" style="12" bestFit="1" customWidth="1"/>
    <col min="5" max="7" width="10.85546875" style="12" bestFit="1" customWidth="1"/>
    <col min="8" max="8" width="10.5703125" style="12" customWidth="1"/>
    <col min="9" max="9" width="11.42578125" style="12" customWidth="1"/>
    <col min="10" max="11" width="10.5703125" style="12" customWidth="1"/>
    <col min="12" max="12" width="11.5703125" style="12" bestFit="1" customWidth="1"/>
    <col min="13" max="13" width="10.5703125" style="12" customWidth="1"/>
    <col min="14" max="14" width="11.5703125" style="12" bestFit="1" customWidth="1"/>
    <col min="15" max="15" width="2.28515625" style="12" customWidth="1"/>
    <col min="16" max="19" width="12" style="12" customWidth="1"/>
    <col min="20" max="20" width="1.7109375" style="12" customWidth="1"/>
    <col min="21" max="21" width="11.7109375" style="12" bestFit="1" customWidth="1"/>
    <col min="22" max="16384" width="9.140625" style="12"/>
  </cols>
  <sheetData>
    <row r="1" spans="1:21" ht="35.25" customHeight="1" thickBot="1" x14ac:dyDescent="0.3">
      <c r="A1" s="71" t="e" vm="1">
        <v>#VALUE!</v>
      </c>
      <c r="B1" s="71"/>
      <c r="C1" s="72">
        <v>2025</v>
      </c>
      <c r="D1" s="72"/>
      <c r="E1" s="40" t="s">
        <v>93</v>
      </c>
      <c r="F1" s="40"/>
      <c r="G1" s="40"/>
      <c r="H1" s="40"/>
      <c r="I1" s="40"/>
      <c r="J1" s="41"/>
      <c r="K1" s="42" t="s">
        <v>95</v>
      </c>
      <c r="L1" s="43">
        <v>45615</v>
      </c>
      <c r="M1" s="40"/>
      <c r="N1" s="40"/>
    </row>
    <row r="2" spans="1:21" hidden="1" x14ac:dyDescent="0.25">
      <c r="A2" s="14" t="s">
        <v>65</v>
      </c>
      <c r="B2" s="18">
        <f ca="1">TODAY()-30</f>
        <v>45587</v>
      </c>
      <c r="C2" s="18">
        <f>DATE(C1,1,1)</f>
        <v>45658</v>
      </c>
      <c r="D2" s="18">
        <f>DATE(YEAR(C2),MONTH(C2)+1,1)</f>
        <v>45689</v>
      </c>
      <c r="E2" s="18">
        <f>DATE(YEAR(D2),MONTH(D2)+1,1)</f>
        <v>45717</v>
      </c>
      <c r="F2" s="18">
        <f>DATE(YEAR(E2),MONTH(E2)+1,1)</f>
        <v>45748</v>
      </c>
      <c r="G2" s="18">
        <f>DATE(YEAR(F2),MONTH(F2)+1,1)</f>
        <v>45778</v>
      </c>
      <c r="H2" s="18">
        <f>DATE(YEAR(G2),MONTH(G2)+1,1)</f>
        <v>45809</v>
      </c>
      <c r="I2" s="18">
        <f t="shared" ref="I2:N2" si="0">DATE(YEAR(H2),MONTH(H2)+1,1)</f>
        <v>45839</v>
      </c>
      <c r="J2" s="18">
        <f t="shared" si="0"/>
        <v>45870</v>
      </c>
      <c r="K2" s="18">
        <f t="shared" si="0"/>
        <v>45901</v>
      </c>
      <c r="L2" s="18">
        <f t="shared" si="0"/>
        <v>45931</v>
      </c>
      <c r="M2" s="18">
        <f t="shared" si="0"/>
        <v>45962</v>
      </c>
      <c r="N2" s="18">
        <f t="shared" si="0"/>
        <v>45992</v>
      </c>
      <c r="O2" s="18"/>
      <c r="P2" s="18">
        <f>C2</f>
        <v>45658</v>
      </c>
      <c r="Q2" s="18">
        <f>P3+1</f>
        <v>45748</v>
      </c>
      <c r="R2" s="18">
        <f>Q3+1</f>
        <v>45839</v>
      </c>
      <c r="S2" s="18">
        <f>R3+1</f>
        <v>45931</v>
      </c>
      <c r="U2" s="18">
        <f>C2</f>
        <v>45658</v>
      </c>
    </row>
    <row r="3" spans="1:21" hidden="1" x14ac:dyDescent="0.25">
      <c r="A3" s="14" t="s">
        <v>64</v>
      </c>
      <c r="B3" s="18">
        <f ca="1">TODAY()</f>
        <v>45617</v>
      </c>
      <c r="C3" s="18">
        <f t="shared" ref="C3:N3" si="1">DATE(YEAR(C2),MONTH(C2)+1,1)-1</f>
        <v>45688</v>
      </c>
      <c r="D3" s="18">
        <f t="shared" si="1"/>
        <v>45716</v>
      </c>
      <c r="E3" s="18">
        <f t="shared" si="1"/>
        <v>45747</v>
      </c>
      <c r="F3" s="18">
        <f t="shared" si="1"/>
        <v>45777</v>
      </c>
      <c r="G3" s="18">
        <f t="shared" si="1"/>
        <v>45808</v>
      </c>
      <c r="H3" s="18">
        <f t="shared" si="1"/>
        <v>45838</v>
      </c>
      <c r="I3" s="18">
        <f t="shared" si="1"/>
        <v>45869</v>
      </c>
      <c r="J3" s="18">
        <f t="shared" si="1"/>
        <v>45900</v>
      </c>
      <c r="K3" s="18">
        <f t="shared" si="1"/>
        <v>45930</v>
      </c>
      <c r="L3" s="18">
        <f t="shared" si="1"/>
        <v>45961</v>
      </c>
      <c r="M3" s="18">
        <f t="shared" si="1"/>
        <v>45991</v>
      </c>
      <c r="N3" s="18">
        <f t="shared" si="1"/>
        <v>46022</v>
      </c>
      <c r="O3" s="18"/>
      <c r="P3" s="18">
        <f>DATE(YEAR(P2),MONTH(P2)+3,1)-1</f>
        <v>45747</v>
      </c>
      <c r="Q3" s="18">
        <f>DATE(YEAR(Q2),MONTH(Q2)+3,1)-1</f>
        <v>45838</v>
      </c>
      <c r="R3" s="18">
        <f>DATE(YEAR(R2),MONTH(R2)+3,1)-1</f>
        <v>45930</v>
      </c>
      <c r="S3" s="18">
        <f>DATE(YEAR(S2),MONTH(S2)+3,1)-1</f>
        <v>46022</v>
      </c>
      <c r="U3" s="18">
        <f>DATE(YEAR(U2)+1,1,1)-1</f>
        <v>46022</v>
      </c>
    </row>
    <row r="4" spans="1:21" hidden="1" x14ac:dyDescent="0.25">
      <c r="B4" s="18" t="str">
        <f ca="1">CONCATENATE("&gt;=",B2)</f>
        <v>&gt;=45587</v>
      </c>
      <c r="C4" s="18" t="str">
        <f t="shared" ref="C4:N4" si="2">CONCATENATE("&gt;=",C2)</f>
        <v>&gt;=45658</v>
      </c>
      <c r="D4" s="18" t="str">
        <f t="shared" si="2"/>
        <v>&gt;=45689</v>
      </c>
      <c r="E4" s="18" t="str">
        <f t="shared" si="2"/>
        <v>&gt;=45717</v>
      </c>
      <c r="F4" s="18" t="str">
        <f t="shared" si="2"/>
        <v>&gt;=45748</v>
      </c>
      <c r="G4" s="18" t="str">
        <f t="shared" si="2"/>
        <v>&gt;=45778</v>
      </c>
      <c r="H4" s="18" t="str">
        <f t="shared" si="2"/>
        <v>&gt;=45809</v>
      </c>
      <c r="I4" s="18" t="str">
        <f t="shared" si="2"/>
        <v>&gt;=45839</v>
      </c>
      <c r="J4" s="18" t="str">
        <f t="shared" si="2"/>
        <v>&gt;=45870</v>
      </c>
      <c r="K4" s="18" t="str">
        <f t="shared" si="2"/>
        <v>&gt;=45901</v>
      </c>
      <c r="L4" s="18" t="str">
        <f t="shared" si="2"/>
        <v>&gt;=45931</v>
      </c>
      <c r="M4" s="18" t="str">
        <f t="shared" si="2"/>
        <v>&gt;=45962</v>
      </c>
      <c r="N4" s="18" t="str">
        <f t="shared" si="2"/>
        <v>&gt;=45992</v>
      </c>
      <c r="O4" s="18"/>
      <c r="P4" s="18" t="str">
        <f>CONCATENATE("&gt;=",P2)</f>
        <v>&gt;=45658</v>
      </c>
      <c r="Q4" s="18" t="str">
        <f>CONCATENATE("&gt;=",Q2)</f>
        <v>&gt;=45748</v>
      </c>
      <c r="R4" s="18" t="str">
        <f>CONCATENATE("&gt;=",R2)</f>
        <v>&gt;=45839</v>
      </c>
      <c r="S4" s="18" t="str">
        <f>CONCATENATE("&gt;=",S2)</f>
        <v>&gt;=45931</v>
      </c>
      <c r="U4" s="18" t="str">
        <f>CONCATENATE("&gt;=",U2)</f>
        <v>&gt;=45658</v>
      </c>
    </row>
    <row r="5" spans="1:21" hidden="1" x14ac:dyDescent="0.25">
      <c r="B5" s="18" t="str">
        <f t="shared" ref="B5:N5" ca="1" si="3">CONCATENATE("&lt;=",B3)</f>
        <v>&lt;=45617</v>
      </c>
      <c r="C5" s="18" t="str">
        <f t="shared" si="3"/>
        <v>&lt;=45688</v>
      </c>
      <c r="D5" s="18" t="str">
        <f t="shared" si="3"/>
        <v>&lt;=45716</v>
      </c>
      <c r="E5" s="18" t="str">
        <f t="shared" si="3"/>
        <v>&lt;=45747</v>
      </c>
      <c r="F5" s="18" t="str">
        <f t="shared" si="3"/>
        <v>&lt;=45777</v>
      </c>
      <c r="G5" s="18" t="str">
        <f t="shared" si="3"/>
        <v>&lt;=45808</v>
      </c>
      <c r="H5" s="18" t="str">
        <f t="shared" si="3"/>
        <v>&lt;=45838</v>
      </c>
      <c r="I5" s="18" t="str">
        <f t="shared" si="3"/>
        <v>&lt;=45869</v>
      </c>
      <c r="J5" s="18" t="str">
        <f t="shared" si="3"/>
        <v>&lt;=45900</v>
      </c>
      <c r="K5" s="18" t="str">
        <f t="shared" si="3"/>
        <v>&lt;=45930</v>
      </c>
      <c r="L5" s="18" t="str">
        <f t="shared" si="3"/>
        <v>&lt;=45961</v>
      </c>
      <c r="M5" s="18" t="str">
        <f t="shared" si="3"/>
        <v>&lt;=45991</v>
      </c>
      <c r="N5" s="18" t="str">
        <f t="shared" si="3"/>
        <v>&lt;=46022</v>
      </c>
      <c r="O5" s="18"/>
      <c r="P5" s="18" t="str">
        <f>CONCATENATE("&lt;=",P3)</f>
        <v>&lt;=45747</v>
      </c>
      <c r="Q5" s="18" t="str">
        <f>CONCATENATE("&lt;=",Q3)</f>
        <v>&lt;=45838</v>
      </c>
      <c r="R5" s="18" t="str">
        <f>CONCATENATE("&lt;=",R3)</f>
        <v>&lt;=45930</v>
      </c>
      <c r="S5" s="18" t="str">
        <f>CONCATENATE("&lt;=",S3)</f>
        <v>&lt;=46022</v>
      </c>
      <c r="U5" s="18" t="str">
        <f>CONCATENATE("&lt;=",U3)</f>
        <v>&lt;=46022</v>
      </c>
    </row>
    <row r="6" spans="1:21" x14ac:dyDescent="0.25">
      <c r="A6" s="73" t="s">
        <v>94</v>
      </c>
      <c r="B6" s="74"/>
      <c r="C6" s="29" t="s">
        <v>12</v>
      </c>
      <c r="D6" s="29" t="s">
        <v>13</v>
      </c>
      <c r="E6" s="29" t="s">
        <v>14</v>
      </c>
      <c r="F6" s="29" t="s">
        <v>15</v>
      </c>
      <c r="G6" s="29" t="s">
        <v>16</v>
      </c>
      <c r="H6" s="29" t="s">
        <v>17</v>
      </c>
      <c r="I6" s="29" t="s">
        <v>18</v>
      </c>
      <c r="J6" s="29" t="s">
        <v>19</v>
      </c>
      <c r="K6" s="29" t="s">
        <v>20</v>
      </c>
      <c r="L6" s="29" t="s">
        <v>21</v>
      </c>
      <c r="M6" s="29" t="s">
        <v>22</v>
      </c>
      <c r="N6" s="29" t="s">
        <v>23</v>
      </c>
      <c r="P6" s="29" t="s">
        <v>80</v>
      </c>
      <c r="Q6" s="29" t="s">
        <v>81</v>
      </c>
      <c r="R6" s="29" t="s">
        <v>82</v>
      </c>
      <c r="S6" s="29" t="s">
        <v>83</v>
      </c>
      <c r="U6" s="29" t="s">
        <v>84</v>
      </c>
    </row>
    <row r="7" spans="1:21" x14ac:dyDescent="0.25">
      <c r="A7" s="12" t="s">
        <v>112</v>
      </c>
      <c r="C7" s="30">
        <f>$H$29</f>
        <v>20000</v>
      </c>
      <c r="D7" s="30">
        <f t="shared" ref="D7:N7" si="4">$H$29</f>
        <v>20000</v>
      </c>
      <c r="E7" s="30">
        <f t="shared" si="4"/>
        <v>20000</v>
      </c>
      <c r="F7" s="30">
        <f t="shared" si="4"/>
        <v>20000</v>
      </c>
      <c r="G7" s="30">
        <f t="shared" si="4"/>
        <v>20000</v>
      </c>
      <c r="H7" s="30">
        <f t="shared" si="4"/>
        <v>20000</v>
      </c>
      <c r="I7" s="30">
        <f t="shared" si="4"/>
        <v>20000</v>
      </c>
      <c r="J7" s="30">
        <f t="shared" si="4"/>
        <v>20000</v>
      </c>
      <c r="K7" s="30">
        <f t="shared" si="4"/>
        <v>20000</v>
      </c>
      <c r="L7" s="30">
        <f t="shared" si="4"/>
        <v>20000</v>
      </c>
      <c r="M7" s="30">
        <f t="shared" si="4"/>
        <v>20000</v>
      </c>
      <c r="N7" s="30">
        <f t="shared" si="4"/>
        <v>20000</v>
      </c>
      <c r="O7" s="30"/>
      <c r="P7" s="30">
        <f>$H$29*3</f>
        <v>60000</v>
      </c>
      <c r="Q7" s="30">
        <f t="shared" ref="Q7:R7" si="5">$H$29*3</f>
        <v>60000</v>
      </c>
      <c r="R7" s="30">
        <f t="shared" si="5"/>
        <v>60000</v>
      </c>
      <c r="S7" s="30">
        <f>$H$29*3</f>
        <v>60000</v>
      </c>
      <c r="T7" s="30"/>
      <c r="U7" s="30">
        <f>$H$29*12</f>
        <v>240000</v>
      </c>
    </row>
    <row r="8" spans="1:21" x14ac:dyDescent="0.25">
      <c r="A8" s="12" t="s">
        <v>27</v>
      </c>
      <c r="C8" s="30">
        <f>SUMIFS(Pipeline!$B:$B,Pipeline!$F:$F,C$4,Pipeline!$F:$F,C$5)+SUMIFS(Bookings!$B:$B,Bookings!$F:$F,C$4,Bookings!$F:$F,C$5)+SUMIFS(Lost!$B:$B,Lost!$F:$F,C$4,Lost!$F:$F,C$5)</f>
        <v>0</v>
      </c>
      <c r="D8" s="30">
        <f>SUMIFS(Pipeline!$B:$B,Pipeline!$F:$F,D$4,Pipeline!$F:$F,D$5)+SUMIFS(Bookings!$B:$B,Bookings!$F:$F,D$4,Bookings!$F:$F,D$5)+SUMIFS(Lost!$B:$B,Lost!$F:$F,D$4,Lost!$F:$F,D$5)</f>
        <v>0</v>
      </c>
      <c r="E8" s="30">
        <f>SUMIFS(Pipeline!$B:$B,Pipeline!$F:$F,E$4,Pipeline!$F:$F,E$5)+SUMIFS(Bookings!$B:$B,Bookings!$F:$F,E$4,Bookings!$F:$F,E$5)+SUMIFS(Lost!$B:$B,Lost!$F:$F,E$4,Lost!$F:$F,E$5)</f>
        <v>0</v>
      </c>
      <c r="F8" s="30">
        <f>SUMIFS(Pipeline!$B:$B,Pipeline!$F:$F,F$4,Pipeline!$F:$F,F$5)+SUMIFS(Bookings!$B:$B,Bookings!$F:$F,F$4,Bookings!$F:$F,F$5)+SUMIFS(Lost!$B:$B,Lost!$F:$F,F$4,Lost!$F:$F,F$5)</f>
        <v>0</v>
      </c>
      <c r="G8" s="30">
        <f>SUMIFS(Pipeline!$B:$B,Pipeline!$F:$F,G$4,Pipeline!$F:$F,G$5)+SUMIFS(Bookings!$B:$B,Bookings!$F:$F,G$4,Bookings!$F:$F,G$5)+SUMIFS(Lost!$B:$B,Lost!$F:$F,G$4,Lost!$F:$F,G$5)</f>
        <v>0</v>
      </c>
      <c r="H8" s="30">
        <f>SUMIFS(Pipeline!$B:$B,Pipeline!$F:$F,H$4,Pipeline!$F:$F,H$5)+SUMIFS(Bookings!$B:$B,Bookings!$F:$F,H$4,Bookings!$F:$F,H$5)+SUMIFS(Lost!$B:$B,Lost!$F:$F,H$4,Lost!$F:$F,H$5)</f>
        <v>0</v>
      </c>
      <c r="I8" s="30">
        <f>SUMIFS(Pipeline!$B:$B,Pipeline!$F:$F,I$4,Pipeline!$F:$F,I$5)+SUMIFS(Bookings!$B:$B,Bookings!$F:$F,I$4,Bookings!$F:$F,I$5)+SUMIFS(Lost!$B:$B,Lost!$F:$F,I$4,Lost!$F:$F,I$5)</f>
        <v>0</v>
      </c>
      <c r="J8" s="30">
        <f>SUMIFS(Pipeline!$B:$B,Pipeline!$F:$F,J$4,Pipeline!$F:$F,J$5)+SUMIFS(Bookings!$B:$B,Bookings!$F:$F,J$4,Bookings!$F:$F,J$5)+SUMIFS(Lost!$B:$B,Lost!$F:$F,J$4,Lost!$F:$F,J$5)</f>
        <v>0</v>
      </c>
      <c r="K8" s="30">
        <f>SUMIFS(Pipeline!$B:$B,Pipeline!$F:$F,K$4,Pipeline!$F:$F,K$5)+SUMIFS(Bookings!$B:$B,Bookings!$F:$F,K$4,Bookings!$F:$F,K$5)+SUMIFS(Lost!$B:$B,Lost!$F:$F,K$4,Lost!$F:$F,K$5)</f>
        <v>0</v>
      </c>
      <c r="L8" s="30">
        <f>SUMIFS(Pipeline!$B:$B,Pipeline!$F:$F,L$4,Pipeline!$F:$F,L$5)+SUMIFS(Bookings!$B:$B,Bookings!$F:$F,L$4,Bookings!$F:$F,L$5)+SUMIFS(Lost!$B:$B,Lost!$F:$F,L$4,Lost!$F:$F,L$5)</f>
        <v>0</v>
      </c>
      <c r="M8" s="30">
        <f>SUMIFS(Pipeline!$B:$B,Pipeline!$F:$F,M$4,Pipeline!$F:$F,M$5)+SUMIFS(Bookings!$B:$B,Bookings!$F:$F,M$4,Bookings!$F:$F,M$5)+SUMIFS(Lost!$B:$B,Lost!$F:$F,M$4,Lost!$F:$F,M$5)</f>
        <v>0</v>
      </c>
      <c r="N8" s="30">
        <f>SUMIFS(Pipeline!$B:$B,Pipeline!$F:$F,N$4,Pipeline!$F:$F,N$5)+SUMIFS(Bookings!$B:$B,Bookings!$F:$F,N$4,Bookings!$F:$F,N$5)+SUMIFS(Lost!$B:$B,Lost!$F:$F,N$4,Lost!$F:$F,N$5)</f>
        <v>0</v>
      </c>
      <c r="O8" s="30"/>
      <c r="P8" s="30">
        <f>SUMIFS(Pipeline!$B:$B,Pipeline!$F:$F,P$4,Pipeline!$F:$F,P$5)+SUMIFS(Bookings!$B:$B,Bookings!$F:$F,P$4,Bookings!$F:$F,P$5)+SUMIFS(Lost!$B:$B,Lost!$F:$F,P$4,Lost!$F:$F,P$5)</f>
        <v>0</v>
      </c>
      <c r="Q8" s="30">
        <f>SUMIFS(Pipeline!$B:$B,Pipeline!$F:$F,Q$4,Pipeline!$F:$F,Q$5)+SUMIFS(Bookings!$B:$B,Bookings!$F:$F,Q$4,Bookings!$F:$F,Q$5)+SUMIFS(Lost!$B:$B,Lost!$F:$F,Q$4,Lost!$F:$F,Q$5)</f>
        <v>0</v>
      </c>
      <c r="R8" s="30">
        <f>SUMIFS(Pipeline!$B:$B,Pipeline!$F:$F,R$4,Pipeline!$F:$F,R$5)+SUMIFS(Bookings!$B:$B,Bookings!$F:$F,R$4,Bookings!$F:$F,R$5)+SUMIFS(Lost!$B:$B,Lost!$F:$F,R$4,Lost!$F:$F,R$5)</f>
        <v>0</v>
      </c>
      <c r="S8" s="30">
        <f>SUMIFS(Pipeline!$B:$B,Pipeline!$F:$F,S$4,Pipeline!$F:$F,S$5)+SUMIFS(Bookings!$B:$B,Bookings!$F:$F,S$4,Bookings!$F:$F,S$5)+SUMIFS(Lost!$B:$B,Lost!$F:$F,S$4,Lost!$F:$F,S$5)</f>
        <v>0</v>
      </c>
      <c r="T8" s="30"/>
      <c r="U8" s="30">
        <f>SUMIFS(Pipeline!$B:$B,Pipeline!$F:$F,U$4,Pipeline!$F:$F,U$5)+SUMIFS(Bookings!$B:$B,Bookings!$F:$F,U$4,Bookings!$F:$F,U$5)+SUMIFS(Lost!$B:$B,Lost!$F:$F,U$4,Lost!$F:$F,U$5)</f>
        <v>0</v>
      </c>
    </row>
    <row r="9" spans="1:21" x14ac:dyDescent="0.25">
      <c r="A9" s="12" t="s">
        <v>3</v>
      </c>
      <c r="C9" s="30">
        <f>SUMIFS(Pipeline!$B:$B,Pipeline!$F:$F,C$4,Pipeline!$F:$F,C$5)</f>
        <v>0</v>
      </c>
      <c r="D9" s="30">
        <f>SUMIFS(Pipeline!$B:$B,Pipeline!$F:$F,D$4,Pipeline!$F:$F,D$5)</f>
        <v>0</v>
      </c>
      <c r="E9" s="30">
        <f>SUMIFS(Pipeline!$B:$B,Pipeline!$F:$F,E$4,Pipeline!$F:$F,E$5)</f>
        <v>0</v>
      </c>
      <c r="F9" s="30">
        <f>SUMIFS(Pipeline!$B:$B,Pipeline!$F:$F,F$4,Pipeline!$F:$F,F$5)</f>
        <v>0</v>
      </c>
      <c r="G9" s="30">
        <f>SUMIFS(Pipeline!$B:$B,Pipeline!$F:$F,G$4,Pipeline!$F:$F,G$5)</f>
        <v>0</v>
      </c>
      <c r="H9" s="30">
        <f>SUMIFS(Pipeline!$B:$B,Pipeline!$F:$F,H$4,Pipeline!$F:$F,H$5)</f>
        <v>0</v>
      </c>
      <c r="I9" s="30">
        <f>SUMIFS(Pipeline!$B:$B,Pipeline!$F:$F,I$4,Pipeline!$F:$F,I$5)</f>
        <v>0</v>
      </c>
      <c r="J9" s="30">
        <f>SUMIFS(Pipeline!$B:$B,Pipeline!$F:$F,J$4,Pipeline!$F:$F,J$5)</f>
        <v>0</v>
      </c>
      <c r="K9" s="30">
        <f>SUMIFS(Pipeline!$B:$B,Pipeline!$F:$F,K$4,Pipeline!$F:$F,K$5)</f>
        <v>0</v>
      </c>
      <c r="L9" s="30">
        <f>SUMIFS(Pipeline!$B:$B,Pipeline!$F:$F,L$4,Pipeline!$F:$F,L$5)</f>
        <v>0</v>
      </c>
      <c r="M9" s="30">
        <f>SUMIFS(Pipeline!$B:$B,Pipeline!$F:$F,M$4,Pipeline!$F:$F,M$5)</f>
        <v>0</v>
      </c>
      <c r="N9" s="30">
        <f>SUMIFS(Pipeline!$B:$B,Pipeline!$F:$F,N$4,Pipeline!$F:$F,N$5)</f>
        <v>0</v>
      </c>
      <c r="O9" s="30"/>
      <c r="P9" s="30">
        <f>SUMIFS(Pipeline!$B:$B,Pipeline!$F:$F,P$4,Pipeline!$F:$F,P$5)</f>
        <v>0</v>
      </c>
      <c r="Q9" s="30">
        <f>SUMIFS(Pipeline!$B:$B,Pipeline!$F:$F,Q$4,Pipeline!$F:$F,Q$5)</f>
        <v>0</v>
      </c>
      <c r="R9" s="30">
        <f>SUMIFS(Pipeline!$B:$B,Pipeline!$F:$F,R$4,Pipeline!$F:$F,R$5)</f>
        <v>0</v>
      </c>
      <c r="S9" s="30">
        <f>SUMIFS(Pipeline!$B:$B,Pipeline!$F:$F,S$4,Pipeline!$F:$F,S$5)</f>
        <v>0</v>
      </c>
      <c r="T9" s="30"/>
      <c r="U9" s="30">
        <f>SUMIFS(Pipeline!$B:$B,Pipeline!$F:$F,U$4,Pipeline!$F:$F,U$5)</f>
        <v>0</v>
      </c>
    </row>
    <row r="10" spans="1:21" ht="6.75" customHeight="1" x14ac:dyDescent="0.25"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x14ac:dyDescent="0.25">
      <c r="A11" s="12" t="s">
        <v>4</v>
      </c>
      <c r="B11" s="13"/>
      <c r="C11" s="30">
        <f>SUMIFS(Pipeline!$B:$B,Pipeline!$G:$G,C$4,Pipeline!$G:$G,C$5)+SUMIFS(Bookings!$B:$B,Bookings!$G:$G,C$4,Bookings!$G:$G,C$5)</f>
        <v>0</v>
      </c>
      <c r="D11" s="30">
        <f>SUMIFS(Pipeline!$B:$B,Pipeline!$G:$G,D$4,Pipeline!$G:$G,D$5)+SUMIFS(Bookings!$B:$B,Bookings!$G:$G,D$4,Bookings!$G:$G,D$5)</f>
        <v>0</v>
      </c>
      <c r="E11" s="30">
        <f>SUMIFS(Pipeline!$B:$B,Pipeline!$G:$G,E$4,Pipeline!$G:$G,E$5)+SUMIFS(Bookings!$B:$B,Bookings!$G:$G,E$4,Bookings!$G:$G,E$5)</f>
        <v>0</v>
      </c>
      <c r="F11" s="30">
        <f>SUMIFS(Pipeline!$B:$B,Pipeline!$G:$G,F$4,Pipeline!$G:$G,F$5)+SUMIFS(Bookings!$B:$B,Bookings!$G:$G,F$4,Bookings!$G:$G,F$5)</f>
        <v>0</v>
      </c>
      <c r="G11" s="30">
        <f>SUMIFS(Pipeline!$B:$B,Pipeline!$G:$G,G$4,Pipeline!$G:$G,G$5)+SUMIFS(Bookings!$B:$B,Bookings!$G:$G,G$4,Bookings!$G:$G,G$5)</f>
        <v>0</v>
      </c>
      <c r="H11" s="30">
        <f>SUMIFS(Pipeline!$B:$B,Pipeline!$G:$G,H$4,Pipeline!$G:$G,H$5)+SUMIFS(Bookings!$B:$B,Bookings!$G:$G,H$4,Bookings!$G:$G,H$5)</f>
        <v>0</v>
      </c>
      <c r="I11" s="30">
        <f>SUMIFS(Pipeline!$B:$B,Pipeline!$G:$G,I$4,Pipeline!$G:$G,I$5)+SUMIFS(Bookings!$B:$B,Bookings!$G:$G,I$4,Bookings!$G:$G,I$5)</f>
        <v>0</v>
      </c>
      <c r="J11" s="30">
        <f>SUMIFS(Pipeline!$B:$B,Pipeline!$G:$G,J$4,Pipeline!$G:$G,J$5)+SUMIFS(Bookings!$B:$B,Bookings!$G:$G,J$4,Bookings!$G:$G,J$5)</f>
        <v>0</v>
      </c>
      <c r="K11" s="30">
        <f>SUMIFS(Pipeline!$B:$B,Pipeline!$G:$G,K$4,Pipeline!$G:$G,K$5)+SUMIFS(Bookings!$B:$B,Bookings!$G:$G,K$4,Bookings!$G:$G,K$5)</f>
        <v>0</v>
      </c>
      <c r="L11" s="30">
        <f>SUMIFS(Pipeline!$B:$B,Pipeline!$G:$G,L$4,Pipeline!$G:$G,L$5)+SUMIFS(Bookings!$B:$B,Bookings!$G:$G,L$4,Bookings!$G:$G,L$5)</f>
        <v>0</v>
      </c>
      <c r="M11" s="30">
        <f>SUMIFS(Pipeline!$B:$B,Pipeline!$G:$G,M$4,Pipeline!$G:$G,M$5)+SUMIFS(Bookings!$B:$B,Bookings!$G:$G,M$4,Bookings!$G:$G,M$5)</f>
        <v>0</v>
      </c>
      <c r="N11" s="30">
        <f>SUMIFS(Pipeline!$B:$B,Pipeline!$G:$G,N$4,Pipeline!$G:$G,N$5)+SUMIFS(Bookings!$B:$B,Bookings!$G:$G,N$4,Bookings!$G:$G,N$5)</f>
        <v>0</v>
      </c>
      <c r="O11" s="30"/>
      <c r="P11" s="30">
        <f>SUMIFS(Pipeline!$B:$B,Pipeline!$G:$G,P$4,Pipeline!$G:$G,P$5)+SUMIFS(Bookings!$B:$B,Bookings!$G:$G,P$4,Bookings!$G:$G,P$5)</f>
        <v>0</v>
      </c>
      <c r="Q11" s="30">
        <f>SUMIFS(Pipeline!$B:$B,Pipeline!$G:$G,Q$4,Pipeline!$G:$G,Q$5)+SUMIFS(Bookings!$B:$B,Bookings!$G:$G,Q$4,Bookings!$G:$G,Q$5)</f>
        <v>0</v>
      </c>
      <c r="R11" s="30">
        <f>SUMIFS(Pipeline!$B:$B,Pipeline!$G:$G,R$4,Pipeline!$G:$G,R$5)+SUMIFS(Bookings!$B:$B,Bookings!$G:$G,R$4,Bookings!$G:$G,R$5)</f>
        <v>0</v>
      </c>
      <c r="S11" s="30">
        <f>SUMIFS(Pipeline!$B:$B,Pipeline!$G:$G,S$4,Pipeline!$G:$G,S$5)+SUMIFS(Bookings!$B:$B,Bookings!$G:$G,S$4,Bookings!$G:$G,S$5)</f>
        <v>0</v>
      </c>
      <c r="T11" s="30"/>
      <c r="U11" s="30">
        <f>SUMIFS(Pipeline!$B:$B,Pipeline!$G:$G,U$4,Pipeline!$G:$G,U$5)+SUMIFS(Bookings!$B:$B,Bookings!$G:$G,U$4,Bookings!$G:$G,U$5)</f>
        <v>0</v>
      </c>
    </row>
    <row r="12" spans="1:21" x14ac:dyDescent="0.25">
      <c r="A12" s="12" t="s">
        <v>7</v>
      </c>
      <c r="B12" s="13"/>
      <c r="C12" s="30">
        <f>SUMIFS(Pipeline!$B:$B,Pipeline!$G:$G,C$4,Pipeline!$G:$G,C$5,Pipeline!$E:$E,"Best Case")+SUMIFS(Pipeline!$B:$B,Pipeline!$G:$G,C$4,Pipeline!$G:$G,C$5,Pipeline!$E:$E,"Commit")+SUMIFS(Bookings!$B:$B,Bookings!$G:$G,C$4,Bookings!$G:$G,C$5)</f>
        <v>0</v>
      </c>
      <c r="D12" s="30">
        <f>SUMIFS(Pipeline!$B:$B,Pipeline!$G:$G,D$4,Pipeline!$G:$G,D$5,Pipeline!$E:$E,"Best Case")+SUMIFS(Pipeline!$B:$B,Pipeline!$G:$G,D$4,Pipeline!$G:$G,D$5,Pipeline!$E:$E,"Commit")+SUMIFS(Bookings!$B:$B,Bookings!$G:$G,D$4,Bookings!$G:$G,D$5)</f>
        <v>0</v>
      </c>
      <c r="E12" s="30">
        <f>SUMIFS(Pipeline!$B:$B,Pipeline!$G:$G,E$4,Pipeline!$G:$G,E$5,Pipeline!$E:$E,"Best Case")+SUMIFS(Pipeline!$B:$B,Pipeline!$G:$G,E$4,Pipeline!$G:$G,E$5,Pipeline!$E:$E,"Commit")+SUMIFS(Bookings!$B:$B,Bookings!$G:$G,E$4,Bookings!$G:$G,E$5)</f>
        <v>0</v>
      </c>
      <c r="F12" s="30">
        <f>SUMIFS(Pipeline!$B:$B,Pipeline!$G:$G,F$4,Pipeline!$G:$G,F$5,Pipeline!$E:$E,"Best Case")+SUMIFS(Pipeline!$B:$B,Pipeline!$G:$G,F$4,Pipeline!$G:$G,F$5,Pipeline!$E:$E,"Commit")+SUMIFS(Bookings!$B:$B,Bookings!$G:$G,F$4,Bookings!$G:$G,F$5)</f>
        <v>0</v>
      </c>
      <c r="G12" s="30">
        <f>SUMIFS(Pipeline!$B:$B,Pipeline!$G:$G,G$4,Pipeline!$G:$G,G$5,Pipeline!$E:$E,"Best Case")+SUMIFS(Pipeline!$B:$B,Pipeline!$G:$G,G$4,Pipeline!$G:$G,G$5,Pipeline!$E:$E,"Commit")+SUMIFS(Bookings!$B:$B,Bookings!$G:$G,G$4,Bookings!$G:$G,G$5)</f>
        <v>0</v>
      </c>
      <c r="H12" s="30">
        <f>SUMIFS(Pipeline!$B:$B,Pipeline!$G:$G,H$4,Pipeline!$G:$G,H$5,Pipeline!$E:$E,"Best Case")+SUMIFS(Pipeline!$B:$B,Pipeline!$G:$G,H$4,Pipeline!$G:$G,H$5,Pipeline!$E:$E,"Commit")+SUMIFS(Bookings!$B:$B,Bookings!$G:$G,H$4,Bookings!$G:$G,H$5)</f>
        <v>0</v>
      </c>
      <c r="I12" s="30">
        <f>SUMIFS(Pipeline!$B:$B,Pipeline!$G:$G,I$4,Pipeline!$G:$G,I$5,Pipeline!$E:$E,"Best Case")+SUMIFS(Pipeline!$B:$B,Pipeline!$G:$G,I$4,Pipeline!$G:$G,I$5,Pipeline!$E:$E,"Commit")+SUMIFS(Bookings!$B:$B,Bookings!$G:$G,I$4,Bookings!$G:$G,I$5)</f>
        <v>0</v>
      </c>
      <c r="J12" s="30">
        <f>SUMIFS(Pipeline!$B:$B,Pipeline!$G:$G,J$4,Pipeline!$G:$G,J$5,Pipeline!$E:$E,"Best Case")+SUMIFS(Pipeline!$B:$B,Pipeline!$G:$G,J$4,Pipeline!$G:$G,J$5,Pipeline!$E:$E,"Commit")+SUMIFS(Bookings!$B:$B,Bookings!$G:$G,J$4,Bookings!$G:$G,J$5)</f>
        <v>0</v>
      </c>
      <c r="K12" s="30">
        <f>SUMIFS(Pipeline!$B:$B,Pipeline!$G:$G,K$4,Pipeline!$G:$G,K$5,Pipeline!$E:$E,"Best Case")+SUMIFS(Pipeline!$B:$B,Pipeline!$G:$G,K$4,Pipeline!$G:$G,K$5,Pipeline!$E:$E,"Commit")+SUMIFS(Bookings!$B:$B,Bookings!$G:$G,K$4,Bookings!$G:$G,K$5)</f>
        <v>0</v>
      </c>
      <c r="L12" s="30">
        <f>SUMIFS(Pipeline!$B:$B,Pipeline!$G:$G,L$4,Pipeline!$G:$G,L$5,Pipeline!$E:$E,"Best Case")+SUMIFS(Pipeline!$B:$B,Pipeline!$G:$G,L$4,Pipeline!$G:$G,L$5,Pipeline!$E:$E,"Commit")+SUMIFS(Bookings!$B:$B,Bookings!$G:$G,L$4,Bookings!$G:$G,L$5)</f>
        <v>0</v>
      </c>
      <c r="M12" s="30">
        <f>SUMIFS(Pipeline!$B:$B,Pipeline!$G:$G,M$4,Pipeline!$G:$G,M$5,Pipeline!$E:$E,"Best Case")+SUMIFS(Pipeline!$B:$B,Pipeline!$G:$G,M$4,Pipeline!$G:$G,M$5,Pipeline!$E:$E,"Commit")+SUMIFS(Bookings!$B:$B,Bookings!$G:$G,M$4,Bookings!$G:$G,M$5)</f>
        <v>0</v>
      </c>
      <c r="N12" s="30">
        <f>SUMIFS(Pipeline!$B:$B,Pipeline!$G:$G,N$4,Pipeline!$G:$G,N$5,Pipeline!$E:$E,"Best Case")+SUMIFS(Pipeline!$B:$B,Pipeline!$G:$G,N$4,Pipeline!$G:$G,N$5,Pipeline!$E:$E,"Commit")+SUMIFS(Bookings!$B:$B,Bookings!$G:$G,N$4,Bookings!$G:$G,N$5)</f>
        <v>0</v>
      </c>
      <c r="O12" s="30"/>
      <c r="P12" s="30">
        <f>SUMIFS(Pipeline!$B:$B,Pipeline!$G:$G,P$4,Pipeline!$G:$G,P$5,Pipeline!$E:$E,"Best Case")+SUMIFS(Pipeline!$B:$B,Pipeline!$G:$G,P$4,Pipeline!$G:$G,P$5,Pipeline!$E:$E,"Commit")+SUMIFS(Bookings!$B:$B,Bookings!$G:$G,P$4,Bookings!$G:$G,P$5)</f>
        <v>0</v>
      </c>
      <c r="Q12" s="30">
        <f>SUMIFS(Pipeline!$B:$B,Pipeline!$G:$G,Q$4,Pipeline!$G:$G,Q$5,Pipeline!$E:$E,"Best Case")+SUMIFS(Pipeline!$B:$B,Pipeline!$G:$G,Q$4,Pipeline!$G:$G,Q$5,Pipeline!$E:$E,"Commit")+SUMIFS(Bookings!$B:$B,Bookings!$G:$G,Q$4,Bookings!$G:$G,Q$5)</f>
        <v>0</v>
      </c>
      <c r="R12" s="30">
        <f>SUMIFS(Pipeline!$B:$B,Pipeline!$G:$G,R$4,Pipeline!$G:$G,R$5,Pipeline!$E:$E,"Best Case")+SUMIFS(Pipeline!$B:$B,Pipeline!$G:$G,R$4,Pipeline!$G:$G,R$5,Pipeline!$E:$E,"Commit")+SUMIFS(Bookings!$B:$B,Bookings!$G:$G,R$4,Bookings!$G:$G,R$5)</f>
        <v>0</v>
      </c>
      <c r="S12" s="30">
        <f>SUMIFS(Pipeline!$B:$B,Pipeline!$G:$G,S$4,Pipeline!$G:$G,S$5,Pipeline!$E:$E,"Best Case")+SUMIFS(Pipeline!$B:$B,Pipeline!$G:$G,S$4,Pipeline!$G:$G,S$5,Pipeline!$E:$E,"Commit")+SUMIFS(Bookings!$B:$B,Bookings!$G:$G,S$4,Bookings!$G:$G,S$5)</f>
        <v>0</v>
      </c>
      <c r="T12" s="30"/>
      <c r="U12" s="30">
        <f>SUMIFS(Pipeline!$B:$B,Pipeline!$G:$G,U$4,Pipeline!$G:$G,U$5,Pipeline!$E:$E,"Best Case")+SUMIFS(Pipeline!$B:$B,Pipeline!$G:$G,U$4,Pipeline!$G:$G,U$5,Pipeline!$E:$E,"Commit")+SUMIFS(Bookings!$B:$B,Bookings!$G:$G,U$4,Bookings!$G:$G,U$5)</f>
        <v>0</v>
      </c>
    </row>
    <row r="13" spans="1:21" x14ac:dyDescent="0.25">
      <c r="A13" s="12" t="s">
        <v>6</v>
      </c>
      <c r="B13" s="13"/>
      <c r="C13" s="30">
        <f>SUMIFS(Pipeline!$B:$B,Pipeline!$G:$G,C$4,Pipeline!$G:$G,C$5,Pipeline!$E:$E,"Commit")+SUMIFS(Bookings!$B:$B,Bookings!$G:$G,C$4,Bookings!$G:$G,C$5)</f>
        <v>0</v>
      </c>
      <c r="D13" s="30">
        <f>SUMIFS(Pipeline!$B:$B,Pipeline!$G:$G,D$4,Pipeline!$G:$G,D$5,Pipeline!$E:$E,"Commit")+SUMIFS(Bookings!$B:$B,Bookings!$G:$G,D$4,Bookings!$G:$G,D$5)</f>
        <v>0</v>
      </c>
      <c r="E13" s="30">
        <f>SUMIFS(Pipeline!$B:$B,Pipeline!$G:$G,E$4,Pipeline!$G:$G,E$5,Pipeline!$E:$E,"Commit")+SUMIFS(Bookings!$B:$B,Bookings!$G:$G,E$4,Bookings!$G:$G,E$5)</f>
        <v>0</v>
      </c>
      <c r="F13" s="30">
        <f>SUMIFS(Pipeline!$B:$B,Pipeline!$G:$G,F$4,Pipeline!$G:$G,F$5,Pipeline!$E:$E,"Commit")+SUMIFS(Bookings!$B:$B,Bookings!$G:$G,F$4,Bookings!$G:$G,F$5)</f>
        <v>0</v>
      </c>
      <c r="G13" s="30">
        <f>SUMIFS(Pipeline!$B:$B,Pipeline!$G:$G,G$4,Pipeline!$G:$G,G$5,Pipeline!$E:$E,"Commit")+SUMIFS(Bookings!$B:$B,Bookings!$G:$G,G$4,Bookings!$G:$G,G$5)</f>
        <v>0</v>
      </c>
      <c r="H13" s="30">
        <f>SUMIFS(Pipeline!$B:$B,Pipeline!$G:$G,H$4,Pipeline!$G:$G,H$5,Pipeline!$E:$E,"Commit")+SUMIFS(Bookings!$B:$B,Bookings!$G:$G,H$4,Bookings!$G:$G,H$5)</f>
        <v>0</v>
      </c>
      <c r="I13" s="30">
        <f>SUMIFS(Pipeline!$B:$B,Pipeline!$G:$G,I$4,Pipeline!$G:$G,I$5,Pipeline!$E:$E,"Commit")+SUMIFS(Bookings!$B:$B,Bookings!$G:$G,I$4,Bookings!$G:$G,I$5)</f>
        <v>0</v>
      </c>
      <c r="J13" s="30">
        <f>SUMIFS(Pipeline!$B:$B,Pipeline!$G:$G,J$4,Pipeline!$G:$G,J$5,Pipeline!$E:$E,"Commit")+SUMIFS(Bookings!$B:$B,Bookings!$G:$G,J$4,Bookings!$G:$G,J$5)</f>
        <v>0</v>
      </c>
      <c r="K13" s="30">
        <f>SUMIFS(Pipeline!$B:$B,Pipeline!$G:$G,K$4,Pipeline!$G:$G,K$5,Pipeline!$E:$E,"Commit")+SUMIFS(Bookings!$B:$B,Bookings!$G:$G,K$4,Bookings!$G:$G,K$5)</f>
        <v>0</v>
      </c>
      <c r="L13" s="30">
        <f>SUMIFS(Pipeline!$B:$B,Pipeline!$G:$G,L$4,Pipeline!$G:$G,L$5,Pipeline!$E:$E,"Commit")+SUMIFS(Bookings!$B:$B,Bookings!$G:$G,L$4,Bookings!$G:$G,L$5)</f>
        <v>0</v>
      </c>
      <c r="M13" s="30">
        <f>SUMIFS(Pipeline!$B:$B,Pipeline!$G:$G,M$4,Pipeline!$G:$G,M$5,Pipeline!$E:$E,"Commit")+SUMIFS(Bookings!$B:$B,Bookings!$G:$G,M$4,Bookings!$G:$G,M$5)</f>
        <v>0</v>
      </c>
      <c r="N13" s="30">
        <f>SUMIFS(Pipeline!$B:$B,Pipeline!$G:$G,N$4,Pipeline!$G:$G,N$5,Pipeline!$E:$E,"Commit")+SUMIFS(Bookings!$B:$B,Bookings!$G:$G,N$4,Bookings!$G:$G,N$5)</f>
        <v>0</v>
      </c>
      <c r="O13" s="30"/>
      <c r="P13" s="30">
        <f>SUMIFS(Pipeline!$B:$B,Pipeline!$G:$G,P$4,Pipeline!$G:$G,P$5,Pipeline!$E:$E,"Commit")+SUMIFS(Bookings!$B:$B,Bookings!$G:$G,P$4,Bookings!$G:$G,P$5)</f>
        <v>0</v>
      </c>
      <c r="Q13" s="30">
        <f>SUMIFS(Pipeline!$B:$B,Pipeline!$G:$G,Q$4,Pipeline!$G:$G,Q$5,Pipeline!$E:$E,"Commit")+SUMIFS(Bookings!$B:$B,Bookings!$G:$G,Q$4,Bookings!$G:$G,Q$5)</f>
        <v>0</v>
      </c>
      <c r="R13" s="30">
        <f>SUMIFS(Pipeline!$B:$B,Pipeline!$G:$G,R$4,Pipeline!$G:$G,R$5,Pipeline!$E:$E,"Commit")+SUMIFS(Bookings!$B:$B,Bookings!$G:$G,R$4,Bookings!$G:$G,R$5)</f>
        <v>0</v>
      </c>
      <c r="S13" s="30">
        <f>SUMIFS(Pipeline!$B:$B,Pipeline!$G:$G,S$4,Pipeline!$G:$G,S$5,Pipeline!$E:$E,"Commit")+SUMIFS(Bookings!$B:$B,Bookings!$G:$G,S$4,Bookings!$G:$G,S$5)</f>
        <v>0</v>
      </c>
      <c r="T13" s="30"/>
      <c r="U13" s="30">
        <f>SUMIFS(Pipeline!$B:$B,Pipeline!$G:$G,U$4,Pipeline!$G:$G,U$5,Pipeline!$E:$E,"Commit")+SUMIFS(Bookings!$B:$B,Bookings!$G:$G,U$4,Bookings!$G:$G,U$5)</f>
        <v>0</v>
      </c>
    </row>
    <row r="14" spans="1:21" x14ac:dyDescent="0.25">
      <c r="A14" s="12" t="s">
        <v>5</v>
      </c>
      <c r="B14" s="13"/>
      <c r="C14" s="30">
        <f>SUMIFS(Bookings!$B:$B,Bookings!$G:$G,C$4,Bookings!$G:$G,C$5)</f>
        <v>0</v>
      </c>
      <c r="D14" s="30">
        <f>SUMIFS(Bookings!$B:$B,Bookings!$G:$G,D$4,Bookings!$G:$G,D$5)</f>
        <v>0</v>
      </c>
      <c r="E14" s="30">
        <f>SUMIFS(Bookings!$B:$B,Bookings!$G:$G,E$4,Bookings!$G:$G,E$5)</f>
        <v>0</v>
      </c>
      <c r="F14" s="30">
        <f>SUMIFS(Bookings!$B:$B,Bookings!$G:$G,F$4,Bookings!$G:$G,F$5)</f>
        <v>0</v>
      </c>
      <c r="G14" s="30">
        <f>SUMIFS(Bookings!$B:$B,Bookings!$G:$G,G$4,Bookings!$G:$G,G$5)</f>
        <v>0</v>
      </c>
      <c r="H14" s="30">
        <f>SUMIFS(Bookings!$B:$B,Bookings!$G:$G,H$4,Bookings!$G:$G,H$5)</f>
        <v>0</v>
      </c>
      <c r="I14" s="30">
        <f>SUMIFS(Bookings!$B:$B,Bookings!$G:$G,I$4,Bookings!$G:$G,I$5)</f>
        <v>0</v>
      </c>
      <c r="J14" s="30">
        <f>SUMIFS(Bookings!$B:$B,Bookings!$G:$G,J$4,Bookings!$G:$G,J$5)</f>
        <v>0</v>
      </c>
      <c r="K14" s="30">
        <f>SUMIFS(Bookings!$B:$B,Bookings!$G:$G,K$4,Bookings!$G:$G,K$5)</f>
        <v>0</v>
      </c>
      <c r="L14" s="30">
        <f>SUMIFS(Bookings!$B:$B,Bookings!$G:$G,L$4,Bookings!$G:$G,L$5)</f>
        <v>0</v>
      </c>
      <c r="M14" s="30">
        <f>SUMIFS(Bookings!$B:$B,Bookings!$G:$G,M$4,Bookings!$G:$G,M$5)</f>
        <v>0</v>
      </c>
      <c r="N14" s="30">
        <f>SUMIFS(Bookings!$B:$B,Bookings!$G:$G,N$4,Bookings!$G:$G,N$5)</f>
        <v>0</v>
      </c>
      <c r="O14" s="30"/>
      <c r="P14" s="30">
        <f>SUMIFS(Bookings!$B:$B,Bookings!$G:$G,P$4,Bookings!$G:$G,P$5)</f>
        <v>0</v>
      </c>
      <c r="Q14" s="30">
        <f>SUMIFS(Bookings!$B:$B,Bookings!$G:$G,Q$4,Bookings!$G:$G,Q$5)</f>
        <v>0</v>
      </c>
      <c r="R14" s="30">
        <f>SUMIFS(Bookings!$B:$B,Bookings!$G:$G,R$4,Bookings!$G:$G,R$5)</f>
        <v>0</v>
      </c>
      <c r="S14" s="30">
        <f>SUMIFS(Bookings!$B:$B,Bookings!$G:$G,S$4,Bookings!$G:$G,S$5)</f>
        <v>0</v>
      </c>
      <c r="T14" s="30"/>
      <c r="U14" s="30">
        <f>SUMIFS(Bookings!$B:$B,Bookings!$G:$G,U$4,Bookings!$G:$G,U$5)</f>
        <v>0</v>
      </c>
    </row>
    <row r="15" spans="1:21" x14ac:dyDescent="0.25">
      <c r="A15" s="12" t="s">
        <v>97</v>
      </c>
      <c r="B15" s="13"/>
      <c r="C15" s="39" t="str">
        <f>IFERROR(SUMIFS(Bookings!$B:$B,Bookings!$F:$F,C$4,Bookings!$F:$F,C$5)/(SUMIFS(Bookings!$B:$B,Bookings!$F:$F,C$4,Bookings!$F:$F,C$5)+SUMIFS(Lost!$B:$B,Lost!$F:$F,C$4,Lost!$F:$F,C$5)),"N/a")</f>
        <v>N/a</v>
      </c>
      <c r="D15" s="39" t="str">
        <f>IFERROR(SUMIFS(Bookings!$B:$B,Bookings!$F:$F,D$4,Bookings!$F:$F,D$5)/(SUMIFS(Bookings!$B:$B,Bookings!$F:$F,D$4,Bookings!$F:$F,D$5)+SUMIFS(Lost!$B:$B,Lost!$F:$F,D$4,Lost!$F:$F,D$5)),"N/a")</f>
        <v>N/a</v>
      </c>
      <c r="E15" s="39" t="str">
        <f>IFERROR(SUMIFS(Bookings!$B:$B,Bookings!$F:$F,E$4,Bookings!$F:$F,E$5)/(SUMIFS(Bookings!$B:$B,Bookings!$F:$F,E$4,Bookings!$F:$F,E$5)+SUMIFS(Lost!$B:$B,Lost!$F:$F,E$4,Lost!$F:$F,E$5)),"N/a")</f>
        <v>N/a</v>
      </c>
      <c r="F15" s="39" t="str">
        <f>IFERROR(SUMIFS(Bookings!$B:$B,Bookings!$F:$F,F$4,Bookings!$F:$F,F$5)/(SUMIFS(Bookings!$B:$B,Bookings!$F:$F,F$4,Bookings!$F:$F,F$5)+SUMIFS(Lost!$B:$B,Lost!$F:$F,F$4,Lost!$F:$F,F$5)),"N/a")</f>
        <v>N/a</v>
      </c>
      <c r="G15" s="39" t="str">
        <f>IFERROR(SUMIFS(Bookings!$B:$B,Bookings!$F:$F,G$4,Bookings!$F:$F,G$5)/(SUMIFS(Bookings!$B:$B,Bookings!$F:$F,G$4,Bookings!$F:$F,G$5)+SUMIFS(Lost!$B:$B,Lost!$F:$F,G$4,Lost!$F:$F,G$5)),"N/a")</f>
        <v>N/a</v>
      </c>
      <c r="H15" s="39" t="str">
        <f>IFERROR(SUMIFS(Bookings!$B:$B,Bookings!$F:$F,H$4,Bookings!$F:$F,H$5)/(SUMIFS(Bookings!$B:$B,Bookings!$F:$F,H$4,Bookings!$F:$F,H$5)+SUMIFS(Lost!$B:$B,Lost!$F:$F,H$4,Lost!$F:$F,H$5)),"N/a")</f>
        <v>N/a</v>
      </c>
      <c r="I15" s="39" t="str">
        <f>IFERROR(SUMIFS(Bookings!$B:$B,Bookings!$F:$F,I$4,Bookings!$F:$F,I$5)/(SUMIFS(Bookings!$B:$B,Bookings!$F:$F,I$4,Bookings!$F:$F,I$5)+SUMIFS(Lost!$B:$B,Lost!$F:$F,I$4,Lost!$F:$F,I$5)),"N/a")</f>
        <v>N/a</v>
      </c>
      <c r="J15" s="39" t="str">
        <f>IFERROR(SUMIFS(Bookings!$B:$B,Bookings!$F:$F,J$4,Bookings!$F:$F,J$5)/(SUMIFS(Bookings!$B:$B,Bookings!$F:$F,J$4,Bookings!$F:$F,J$5)+SUMIFS(Lost!$B:$B,Lost!$F:$F,J$4,Lost!$F:$F,J$5)),"N/a")</f>
        <v>N/a</v>
      </c>
      <c r="K15" s="39" t="str">
        <f>IFERROR(SUMIFS(Bookings!$B:$B,Bookings!$F:$F,K$4,Bookings!$F:$F,K$5)/(SUMIFS(Bookings!$B:$B,Bookings!$F:$F,K$4,Bookings!$F:$F,K$5)+SUMIFS(Lost!$B:$B,Lost!$F:$F,K$4,Lost!$F:$F,K$5)),"N/a")</f>
        <v>N/a</v>
      </c>
      <c r="L15" s="39" t="str">
        <f>IFERROR(SUMIFS(Bookings!$B:$B,Bookings!$F:$F,L$4,Bookings!$F:$F,L$5)/(SUMIFS(Bookings!$B:$B,Bookings!$F:$F,L$4,Bookings!$F:$F,L$5)+SUMIFS(Lost!$B:$B,Lost!$F:$F,L$4,Lost!$F:$F,L$5)),"N/a")</f>
        <v>N/a</v>
      </c>
      <c r="M15" s="39" t="str">
        <f>IFERROR(SUMIFS(Bookings!$B:$B,Bookings!$F:$F,M$4,Bookings!$F:$F,M$5)/(SUMIFS(Bookings!$B:$B,Bookings!$F:$F,M$4,Bookings!$F:$F,M$5)+SUMIFS(Lost!$B:$B,Lost!$F:$F,M$4,Lost!$F:$F,M$5)),"N/a")</f>
        <v>N/a</v>
      </c>
      <c r="N15" s="39" t="str">
        <f>IFERROR(SUMIFS(Bookings!$B:$B,Bookings!$F:$F,N$4,Bookings!$F:$F,N$5)/(SUMIFS(Bookings!$B:$B,Bookings!$F:$F,N$4,Bookings!$F:$F,N$5)+SUMIFS(Lost!$B:$B,Lost!$F:$F,N$4,Lost!$F:$F,N$5)),"N/a")</f>
        <v>N/a</v>
      </c>
      <c r="O15" s="39"/>
      <c r="P15" s="39" t="str">
        <f>IFERROR(SUMIFS(Bookings!$B:$B,Bookings!$F:$F,P$4,Bookings!$F:$F,P$5)/(SUMIFS(Bookings!$B:$B,Bookings!$F:$F,P$4,Bookings!$F:$F,P$5)+SUMIFS(Lost!$B:$B,Lost!$F:$F,P$4,Lost!$F:$F,P$5)),"N/a")</f>
        <v>N/a</v>
      </c>
      <c r="Q15" s="39" t="str">
        <f>IFERROR(SUMIFS(Bookings!$B:$B,Bookings!$F:$F,Q$4,Bookings!$F:$F,Q$5)/(SUMIFS(Bookings!$B:$B,Bookings!$F:$F,Q$4,Bookings!$F:$F,Q$5)+SUMIFS(Lost!$B:$B,Lost!$F:$F,Q$4,Lost!$F:$F,Q$5)),"N/a")</f>
        <v>N/a</v>
      </c>
      <c r="R15" s="39" t="str">
        <f>IFERROR(SUMIFS(Bookings!$B:$B,Bookings!$F:$F,R$4,Bookings!$F:$F,R$5)/(SUMIFS(Bookings!$B:$B,Bookings!$F:$F,R$4,Bookings!$F:$F,R$5)+SUMIFS(Lost!$B:$B,Lost!$F:$F,R$4,Lost!$F:$F,R$5)),"N/a")</f>
        <v>N/a</v>
      </c>
      <c r="S15" s="39" t="str">
        <f>IFERROR(SUMIFS(Bookings!$B:$B,Bookings!$F:$F,S$4,Bookings!$F:$F,S$5)/(SUMIFS(Bookings!$B:$B,Bookings!$F:$F,S$4,Bookings!$F:$F,S$5)+SUMIFS(Lost!$B:$B,Lost!$F:$F,S$4,Lost!$F:$F,S$5)),"N/a")</f>
        <v>N/a</v>
      </c>
      <c r="T15" s="39"/>
      <c r="U15" s="39" t="str">
        <f>IFERROR(SUMIFS(Bookings!$B:$B,Bookings!$F:$F,U$4,Bookings!$F:$F,U$5)/(SUMIFS(Bookings!$B:$B,Bookings!$F:$F,U$4,Bookings!$F:$F,U$5)+SUMIFS(Lost!$B:$B,Lost!$F:$F,U$4,Lost!$F:$F,U$5)),"N/a")</f>
        <v>N/a</v>
      </c>
    </row>
    <row r="16" spans="1:21" x14ac:dyDescent="0.25">
      <c r="A16" s="12" t="s">
        <v>98</v>
      </c>
      <c r="B16" s="13"/>
      <c r="C16" s="39" t="str">
        <f>IFERROR(COUNTIFS(Bookings!$F:$F,C$4,Bookings!$F:$F,C$5)/(COUNTIFS(Bookings!$F:$F,C$4,Bookings!$F:$F,C$5)+COUNTIFS(Lost!$F:$F,C$4,Lost!$F:$F,C$5)),"N/a")</f>
        <v>N/a</v>
      </c>
      <c r="D16" s="39" t="str">
        <f>IFERROR(COUNTIFS(Bookings!$F:$F,D$4,Bookings!$F:$F,D$5)/(COUNTIFS(Bookings!$F:$F,D$4,Bookings!$F:$F,D$5)+COUNTIFS(Lost!$F:$F,D$4,Lost!$F:$F,D$5)),"N/a")</f>
        <v>N/a</v>
      </c>
      <c r="E16" s="39" t="str">
        <f>IFERROR(COUNTIFS(Bookings!$F:$F,E$4,Bookings!$F:$F,E$5)/(COUNTIFS(Bookings!$F:$F,E$4,Bookings!$F:$F,E$5)+COUNTIFS(Lost!$F:$F,E$4,Lost!$F:$F,E$5)),"N/a")</f>
        <v>N/a</v>
      </c>
      <c r="F16" s="39" t="str">
        <f>IFERROR(COUNTIFS(Bookings!$F:$F,F$4,Bookings!$F:$F,F$5)/(COUNTIFS(Bookings!$F:$F,F$4,Bookings!$F:$F,F$5)+COUNTIFS(Lost!$F:$F,F$4,Lost!$F:$F,F$5)),"N/a")</f>
        <v>N/a</v>
      </c>
      <c r="G16" s="39" t="str">
        <f>IFERROR(COUNTIFS(Bookings!$F:$F,G$4,Bookings!$F:$F,G$5)/(COUNTIFS(Bookings!$F:$F,G$4,Bookings!$F:$F,G$5)+COUNTIFS(Lost!$F:$F,G$4,Lost!$F:$F,G$5)),"N/a")</f>
        <v>N/a</v>
      </c>
      <c r="H16" s="39" t="str">
        <f>IFERROR(COUNTIFS(Bookings!$F:$F,H$4,Bookings!$F:$F,H$5)/(COUNTIFS(Bookings!$F:$F,H$4,Bookings!$F:$F,H$5)+COUNTIFS(Lost!$F:$F,H$4,Lost!$F:$F,H$5)),"N/a")</f>
        <v>N/a</v>
      </c>
      <c r="I16" s="39" t="str">
        <f>IFERROR(COUNTIFS(Bookings!$F:$F,I$4,Bookings!$F:$F,I$5)/(COUNTIFS(Bookings!$F:$F,I$4,Bookings!$F:$F,I$5)+COUNTIFS(Lost!$F:$F,I$4,Lost!$F:$F,I$5)),"N/a")</f>
        <v>N/a</v>
      </c>
      <c r="J16" s="39" t="str">
        <f>IFERROR(COUNTIFS(Bookings!$F:$F,J$4,Bookings!$F:$F,J$5)/(COUNTIFS(Bookings!$F:$F,J$4,Bookings!$F:$F,J$5)+COUNTIFS(Lost!$F:$F,J$4,Lost!$F:$F,J$5)),"N/a")</f>
        <v>N/a</v>
      </c>
      <c r="K16" s="39" t="str">
        <f>IFERROR(COUNTIFS(Bookings!$F:$F,K$4,Bookings!$F:$F,K$5)/(COUNTIFS(Bookings!$F:$F,K$4,Bookings!$F:$F,K$5)+COUNTIFS(Lost!$F:$F,K$4,Lost!$F:$F,K$5)),"N/a")</f>
        <v>N/a</v>
      </c>
      <c r="L16" s="39" t="str">
        <f>IFERROR(COUNTIFS(Bookings!$F:$F,L$4,Bookings!$F:$F,L$5)/(COUNTIFS(Bookings!$F:$F,L$4,Bookings!$F:$F,L$5)+COUNTIFS(Lost!$F:$F,L$4,Lost!$F:$F,L$5)),"N/a")</f>
        <v>N/a</v>
      </c>
      <c r="M16" s="39" t="str">
        <f>IFERROR(COUNTIFS(Bookings!$F:$F,M$4,Bookings!$F:$F,M$5)/(COUNTIFS(Bookings!$F:$F,M$4,Bookings!$F:$F,M$5)+COUNTIFS(Lost!$F:$F,M$4,Lost!$F:$F,M$5)),"N/a")</f>
        <v>N/a</v>
      </c>
      <c r="N16" s="39" t="str">
        <f>IFERROR(COUNTIFS(Bookings!$F:$F,N$4,Bookings!$F:$F,N$5)/(COUNTIFS(Bookings!$F:$F,N$4,Bookings!$F:$F,N$5)+COUNTIFS(Lost!$F:$F,N$4,Lost!$F:$F,N$5)),"N/a")</f>
        <v>N/a</v>
      </c>
      <c r="O16" s="39"/>
      <c r="P16" s="39" t="str">
        <f>IFERROR(COUNTIFS(Bookings!$F:$F,P$4,Bookings!$F:$F,P$5)/(COUNTIFS(Bookings!$F:$F,P$4,Bookings!$F:$F,P$5)+COUNTIFS(Lost!$F:$F,P$4,Lost!$F:$F,P$5)),"N/a")</f>
        <v>N/a</v>
      </c>
      <c r="Q16" s="39" t="str">
        <f>IFERROR(COUNTIFS(Bookings!$F:$F,Q$4,Bookings!$F:$F,Q$5)/(COUNTIFS(Bookings!$F:$F,Q$4,Bookings!$F:$F,Q$5)+COUNTIFS(Lost!$F:$F,Q$4,Lost!$F:$F,Q$5)),"N/a")</f>
        <v>N/a</v>
      </c>
      <c r="R16" s="39" t="str">
        <f>IFERROR(COUNTIFS(Bookings!$F:$F,R$4,Bookings!$F:$F,R$5)/(COUNTIFS(Bookings!$F:$F,R$4,Bookings!$F:$F,R$5)+COUNTIFS(Lost!$F:$F,R$4,Lost!$F:$F,R$5)),"N/a")</f>
        <v>N/a</v>
      </c>
      <c r="S16" s="39" t="str">
        <f>IFERROR(COUNTIFS(Bookings!$F:$F,S$4,Bookings!$F:$F,S$5)/(COUNTIFS(Bookings!$F:$F,S$4,Bookings!$F:$F,S$5)+COUNTIFS(Lost!$F:$F,S$4,Lost!$F:$F,S$5)),"N/a")</f>
        <v>N/a</v>
      </c>
      <c r="T16" s="39"/>
      <c r="U16" s="39" t="str">
        <f>IFERROR(COUNTIFS(Bookings!$F:$F,U$4,Bookings!$F:$F,U$5)/(COUNTIFS(Bookings!$F:$F,U$4,Bookings!$F:$F,U$5)+COUNTIFS(Lost!$F:$F,U$4,Lost!$F:$F,U$5)),"N/a")</f>
        <v>N/a</v>
      </c>
    </row>
    <row r="17" spans="1:21" ht="6.75" customHeight="1" x14ac:dyDescent="0.25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x14ac:dyDescent="0.25">
      <c r="A18" s="12" t="s">
        <v>30</v>
      </c>
      <c r="B18" s="13"/>
      <c r="C18" s="19">
        <f>(COUNTIFS(Pipeline!$F:$F,C$4,Pipeline!$F:$F,C$5)+COUNTIFS(Bookings!$F:$F,C$4,Bookings!$F:$F,C$5)+COUNTIFS(Lost!$F:$F,C$4,Lost!$F:$F,C$5))</f>
        <v>0</v>
      </c>
      <c r="D18" s="19">
        <f>(COUNTIFS(Pipeline!$F:$F,D$4,Pipeline!$F:$F,D$5)+COUNTIFS(Bookings!$F:$F,D$4,Bookings!$F:$F,D$5)+COUNTIFS(Lost!$F:$F,D$4,Lost!$F:$F,D$5))</f>
        <v>0</v>
      </c>
      <c r="E18" s="19">
        <f>(COUNTIFS(Pipeline!$F:$F,E$4,Pipeline!$F:$F,E$5)+COUNTIFS(Bookings!$F:$F,E$4,Bookings!$F:$F,E$5)+COUNTIFS(Lost!$F:$F,E$4,Lost!$F:$F,E$5))</f>
        <v>0</v>
      </c>
      <c r="F18" s="19">
        <f>(COUNTIFS(Pipeline!$F:$F,F$4,Pipeline!$F:$F,F$5)+COUNTIFS(Bookings!$F:$F,F$4,Bookings!$F:$F,F$5)+COUNTIFS(Lost!$F:$F,F$4,Lost!$F:$F,F$5))</f>
        <v>0</v>
      </c>
      <c r="G18" s="19">
        <f>(COUNTIFS(Pipeline!$F:$F,G$4,Pipeline!$F:$F,G$5)+COUNTIFS(Bookings!$F:$F,G$4,Bookings!$F:$F,G$5)+COUNTIFS(Lost!$F:$F,G$4,Lost!$F:$F,G$5))</f>
        <v>0</v>
      </c>
      <c r="H18" s="19">
        <f>(COUNTIFS(Pipeline!$F:$F,H$4,Pipeline!$F:$F,H$5)+COUNTIFS(Bookings!$F:$F,H$4,Bookings!$F:$F,H$5)+COUNTIFS(Lost!$F:$F,H$4,Lost!$F:$F,H$5))</f>
        <v>0</v>
      </c>
      <c r="I18" s="19">
        <f>(COUNTIFS(Pipeline!$F:$F,I$4,Pipeline!$F:$F,I$5)+COUNTIFS(Bookings!$F:$F,I$4,Bookings!$F:$F,I$5)+COUNTIFS(Lost!$F:$F,I$4,Lost!$F:$F,I$5))</f>
        <v>0</v>
      </c>
      <c r="J18" s="19">
        <f>(COUNTIFS(Pipeline!$F:$F,J$4,Pipeline!$F:$F,J$5)+COUNTIFS(Bookings!$F:$F,J$4,Bookings!$F:$F,J$5)+COUNTIFS(Lost!$F:$F,J$4,Lost!$F:$F,J$5))</f>
        <v>0</v>
      </c>
      <c r="K18" s="19">
        <f>(COUNTIFS(Pipeline!$F:$F,K$4,Pipeline!$F:$F,K$5)+COUNTIFS(Bookings!$F:$F,K$4,Bookings!$F:$F,K$5)+COUNTIFS(Lost!$F:$F,K$4,Lost!$F:$F,K$5))</f>
        <v>0</v>
      </c>
      <c r="L18" s="19">
        <f>(COUNTIFS(Pipeline!$F:$F,L$4,Pipeline!$F:$F,L$5)+COUNTIFS(Bookings!$F:$F,L$4,Bookings!$F:$F,L$5)+COUNTIFS(Lost!$F:$F,L$4,Lost!$F:$F,L$5))</f>
        <v>0</v>
      </c>
      <c r="M18" s="19">
        <f>(COUNTIFS(Pipeline!$F:$F,M$4,Pipeline!$F:$F,M$5)+COUNTIFS(Bookings!$F:$F,M$4,Bookings!$F:$F,M$5)+COUNTIFS(Lost!$F:$F,M$4,Lost!$F:$F,M$5))</f>
        <v>0</v>
      </c>
      <c r="N18" s="19">
        <f>(COUNTIFS(Pipeline!$F:$F,N$4,Pipeline!$F:$F,N$5)+COUNTIFS(Bookings!$F:$F,N$4,Bookings!$F:$F,N$5)+COUNTIFS(Lost!$F:$F,N$4,Lost!$F:$F,N$5))</f>
        <v>0</v>
      </c>
      <c r="O18" s="19"/>
      <c r="P18" s="19">
        <f>(COUNTIFS(Pipeline!$F:$F,P$4,Pipeline!$F:$F,P$5)+COUNTIFS(Bookings!$F:$F,P$4,Bookings!$F:$F,P$5)+COUNTIFS(Lost!$F:$F,P$4,Lost!$F:$F,P$5))</f>
        <v>0</v>
      </c>
      <c r="Q18" s="19">
        <f>(COUNTIFS(Pipeline!$F:$F,Q$4,Pipeline!$F:$F,Q$5)+COUNTIFS(Bookings!$F:$F,Q$4,Bookings!$F:$F,Q$5)+COUNTIFS(Lost!$F:$F,Q$4,Lost!$F:$F,Q$5))</f>
        <v>0</v>
      </c>
      <c r="R18" s="19">
        <f>(COUNTIFS(Pipeline!$F:$F,R$4,Pipeline!$F:$F,R$5)+COUNTIFS(Bookings!$F:$F,R$4,Bookings!$F:$F,R$5)+COUNTIFS(Lost!$F:$F,R$4,Lost!$F:$F,R$5))</f>
        <v>0</v>
      </c>
      <c r="S18" s="19">
        <f>(COUNTIFS(Pipeline!$F:$F,S$4,Pipeline!$F:$F,S$5)+COUNTIFS(Bookings!$F:$F,S$4,Bookings!$F:$F,S$5)+COUNTIFS(Lost!$F:$F,S$4,Lost!$F:$F,S$5))</f>
        <v>0</v>
      </c>
      <c r="T18" s="19"/>
      <c r="U18" s="19">
        <f>(COUNTIFS(Pipeline!$F:$F,U$4,Pipeline!$F:$F,U$5)+COUNTIFS(Bookings!$F:$F,U$4,Bookings!$F:$F,U$5)+COUNTIFS(Lost!$F:$F,U$4,Lost!$F:$F,U$5))</f>
        <v>0</v>
      </c>
    </row>
    <row r="19" spans="1:21" x14ac:dyDescent="0.25">
      <c r="A19" s="12" t="s">
        <v>24</v>
      </c>
      <c r="B19" s="13"/>
      <c r="C19" s="30">
        <f>IFERROR((SUMIFS(Pipeline!$B:$B,Pipeline!$F:$F,C$4,Pipeline!$F:$F,C$5)+SUMIFS(Bookings!$B:$B,Bookings!$F:$F,C$4,Bookings!$F:$F,C$5)+SUMIFS(Lost!$B:$B,Lost!$F:$F,C$4,Lost!$F:$F,C$5))/(COUNTIFS(Pipeline!$F:$F,C$4,Pipeline!$F:$F,C$5)+COUNTIFS(Bookings!$F:$F,C$4,Bookings!$F:$F,C$5)+COUNTIFS(Lost!$F:$F,C$4,Lost!$F:$F,C$5)),0)</f>
        <v>0</v>
      </c>
      <c r="D19" s="30">
        <f>IFERROR((SUMIFS(Pipeline!$B:$B,Pipeline!$F:$F,D$4,Pipeline!$F:$F,D$5)+SUMIFS(Bookings!$B:$B,Bookings!$F:$F,D$4,Bookings!$F:$F,D$5)+SUMIFS(Lost!$B:$B,Lost!$F:$F,D$4,Lost!$F:$F,D$5))/(COUNTIFS(Pipeline!$F:$F,D$4,Pipeline!$F:$F,D$5)+COUNTIFS(Bookings!$F:$F,D$4,Bookings!$F:$F,D$5)+COUNTIFS(Lost!$F:$F,D$4,Lost!$F:$F,D$5)),0)</f>
        <v>0</v>
      </c>
      <c r="E19" s="30">
        <f>IFERROR((SUMIFS(Pipeline!$B:$B,Pipeline!$F:$F,E$4,Pipeline!$F:$F,E$5)+SUMIFS(Bookings!$B:$B,Bookings!$F:$F,E$4,Bookings!$F:$F,E$5)+SUMIFS(Lost!$B:$B,Lost!$F:$F,E$4,Lost!$F:$F,E$5))/(COUNTIFS(Pipeline!$F:$F,E$4,Pipeline!$F:$F,E$5)+COUNTIFS(Bookings!$F:$F,E$4,Bookings!$F:$F,E$5)+COUNTIFS(Lost!$F:$F,E$4,Lost!$F:$F,E$5)),0)</f>
        <v>0</v>
      </c>
      <c r="F19" s="30">
        <f>IFERROR((SUMIFS(Pipeline!$B:$B,Pipeline!$F:$F,F$4,Pipeline!$F:$F,F$5)+SUMIFS(Bookings!$B:$B,Bookings!$F:$F,F$4,Bookings!$F:$F,F$5)+SUMIFS(Lost!$B:$B,Lost!$F:$F,F$4,Lost!$F:$F,F$5))/(COUNTIFS(Pipeline!$F:$F,F$4,Pipeline!$F:$F,F$5)+COUNTIFS(Bookings!$F:$F,F$4,Bookings!$F:$F,F$5)+COUNTIFS(Lost!$F:$F,F$4,Lost!$F:$F,F$5)),0)</f>
        <v>0</v>
      </c>
      <c r="G19" s="30">
        <f>IFERROR((SUMIFS(Pipeline!$B:$B,Pipeline!$F:$F,G$4,Pipeline!$F:$F,G$5)+SUMIFS(Bookings!$B:$B,Bookings!$F:$F,G$4,Bookings!$F:$F,G$5)+SUMIFS(Lost!$B:$B,Lost!$F:$F,G$4,Lost!$F:$F,G$5))/(COUNTIFS(Pipeline!$F:$F,G$4,Pipeline!$F:$F,G$5)+COUNTIFS(Bookings!$F:$F,G$4,Bookings!$F:$F,G$5)+COUNTIFS(Lost!$F:$F,G$4,Lost!$F:$F,G$5)),0)</f>
        <v>0</v>
      </c>
      <c r="H19" s="30">
        <f>IFERROR((SUMIFS(Pipeline!$B:$B,Pipeline!$F:$F,H$4,Pipeline!$F:$F,H$5)+SUMIFS(Bookings!$B:$B,Bookings!$F:$F,H$4,Bookings!$F:$F,H$5)+SUMIFS(Lost!$B:$B,Lost!$F:$F,H$4,Lost!$F:$F,H$5))/(COUNTIFS(Pipeline!$F:$F,H$4,Pipeline!$F:$F,H$5)+COUNTIFS(Bookings!$F:$F,H$4,Bookings!$F:$F,H$5)+COUNTIFS(Lost!$F:$F,H$4,Lost!$F:$F,H$5)),0)</f>
        <v>0</v>
      </c>
      <c r="I19" s="30">
        <f>IFERROR((SUMIFS(Pipeline!$B:$B,Pipeline!$F:$F,I$4,Pipeline!$F:$F,I$5)+SUMIFS(Bookings!$B:$B,Bookings!$F:$F,I$4,Bookings!$F:$F,I$5)+SUMIFS(Lost!$B:$B,Lost!$F:$F,I$4,Lost!$F:$F,I$5))/(COUNTIFS(Pipeline!$F:$F,I$4,Pipeline!$F:$F,I$5)+COUNTIFS(Bookings!$F:$F,I$4,Bookings!$F:$F,I$5)+COUNTIFS(Lost!$F:$F,I$4,Lost!$F:$F,I$5)),0)</f>
        <v>0</v>
      </c>
      <c r="J19" s="30">
        <f>IFERROR((SUMIFS(Pipeline!$B:$B,Pipeline!$F:$F,J$4,Pipeline!$F:$F,J$5)+SUMIFS(Bookings!$B:$B,Bookings!$F:$F,J$4,Bookings!$F:$F,J$5)+SUMIFS(Lost!$B:$B,Lost!$F:$F,J$4,Lost!$F:$F,J$5))/(COUNTIFS(Pipeline!$F:$F,J$4,Pipeline!$F:$F,J$5)+COUNTIFS(Bookings!$F:$F,J$4,Bookings!$F:$F,J$5)+COUNTIFS(Lost!$F:$F,J$4,Lost!$F:$F,J$5)),0)</f>
        <v>0</v>
      </c>
      <c r="K19" s="30">
        <f>IFERROR((SUMIFS(Pipeline!$B:$B,Pipeline!$F:$F,K$4,Pipeline!$F:$F,K$5)+SUMIFS(Bookings!$B:$B,Bookings!$F:$F,K$4,Bookings!$F:$F,K$5)+SUMIFS(Lost!$B:$B,Lost!$F:$F,K$4,Lost!$F:$F,K$5))/(COUNTIFS(Pipeline!$F:$F,K$4,Pipeline!$F:$F,K$5)+COUNTIFS(Bookings!$F:$F,K$4,Bookings!$F:$F,K$5)+COUNTIFS(Lost!$F:$F,K$4,Lost!$F:$F,K$5)),0)</f>
        <v>0</v>
      </c>
      <c r="L19" s="30">
        <f>IFERROR((SUMIFS(Pipeline!$B:$B,Pipeline!$F:$F,L$4,Pipeline!$F:$F,L$5)+SUMIFS(Bookings!$B:$B,Bookings!$F:$F,L$4,Bookings!$F:$F,L$5)+SUMIFS(Lost!$B:$B,Lost!$F:$F,L$4,Lost!$F:$F,L$5))/(COUNTIFS(Pipeline!$F:$F,L$4,Pipeline!$F:$F,L$5)+COUNTIFS(Bookings!$F:$F,L$4,Bookings!$F:$F,L$5)+COUNTIFS(Lost!$F:$F,L$4,Lost!$F:$F,L$5)),0)</f>
        <v>0</v>
      </c>
      <c r="M19" s="30">
        <f>IFERROR((SUMIFS(Pipeline!$B:$B,Pipeline!$F:$F,M$4,Pipeline!$F:$F,M$5)+SUMIFS(Bookings!$B:$B,Bookings!$F:$F,M$4,Bookings!$F:$F,M$5)+SUMIFS(Lost!$B:$B,Lost!$F:$F,M$4,Lost!$F:$F,M$5))/(COUNTIFS(Pipeline!$F:$F,M$4,Pipeline!$F:$F,M$5)+COUNTIFS(Bookings!$F:$F,M$4,Bookings!$F:$F,M$5)+COUNTIFS(Lost!$F:$F,M$4,Lost!$F:$F,M$5)),0)</f>
        <v>0</v>
      </c>
      <c r="N19" s="30">
        <f>IFERROR((SUMIFS(Pipeline!$B:$B,Pipeline!$F:$F,N$4,Pipeline!$F:$F,N$5)+SUMIFS(Bookings!$B:$B,Bookings!$F:$F,N$4,Bookings!$F:$F,N$5)+SUMIFS(Lost!$B:$B,Lost!$F:$F,N$4,Lost!$F:$F,N$5))/(COUNTIFS(Pipeline!$F:$F,N$4,Pipeline!$F:$F,N$5)+COUNTIFS(Bookings!$F:$F,N$4,Bookings!$F:$F,N$5)+COUNTIFS(Lost!$F:$F,N$4,Lost!$F:$F,N$5)),0)</f>
        <v>0</v>
      </c>
      <c r="O19" s="30"/>
      <c r="P19" s="30">
        <f>IFERROR((SUMIFS(Pipeline!$B:$B,Pipeline!$F:$F,P$4,Pipeline!$F:$F,P$5)+SUMIFS(Bookings!$B:$B,Bookings!$F:$F,P$4,Bookings!$F:$F,P$5)+SUMIFS(Lost!$B:$B,Lost!$F:$F,P$4,Lost!$F:$F,P$5))/(COUNTIFS(Pipeline!$F:$F,P$4,Pipeline!$F:$F,P$5)+COUNTIFS(Bookings!$F:$F,P$4,Bookings!$F:$F,P$5)+COUNTIFS(Lost!$F:$F,P$4,Lost!$F:$F,P$5)),0)</f>
        <v>0</v>
      </c>
      <c r="Q19" s="30">
        <f>IFERROR((SUMIFS(Pipeline!$B:$B,Pipeline!$F:$F,Q$4,Pipeline!$F:$F,Q$5)+SUMIFS(Bookings!$B:$B,Bookings!$F:$F,Q$4,Bookings!$F:$F,Q$5)+SUMIFS(Lost!$B:$B,Lost!$F:$F,Q$4,Lost!$F:$F,Q$5))/(COUNTIFS(Pipeline!$F:$F,Q$4,Pipeline!$F:$F,Q$5)+COUNTIFS(Bookings!$F:$F,Q$4,Bookings!$F:$F,Q$5)+COUNTIFS(Lost!$F:$F,Q$4,Lost!$F:$F,Q$5)),0)</f>
        <v>0</v>
      </c>
      <c r="R19" s="30">
        <f>IFERROR((SUMIFS(Pipeline!$B:$B,Pipeline!$F:$F,R$4,Pipeline!$F:$F,R$5)+SUMIFS(Bookings!$B:$B,Bookings!$F:$F,R$4,Bookings!$F:$F,R$5)+SUMIFS(Lost!$B:$B,Lost!$F:$F,R$4,Lost!$F:$F,R$5))/(COUNTIFS(Pipeline!$F:$F,R$4,Pipeline!$F:$F,R$5)+COUNTIFS(Bookings!$F:$F,R$4,Bookings!$F:$F,R$5)+COUNTIFS(Lost!$F:$F,R$4,Lost!$F:$F,R$5)),0)</f>
        <v>0</v>
      </c>
      <c r="S19" s="30">
        <f>IFERROR((SUMIFS(Pipeline!$B:$B,Pipeline!$F:$F,S$4,Pipeline!$F:$F,S$5)+SUMIFS(Bookings!$B:$B,Bookings!$F:$F,S$4,Bookings!$F:$F,S$5)+SUMIFS(Lost!$B:$B,Lost!$F:$F,S$4,Lost!$F:$F,S$5))/(COUNTIFS(Pipeline!$F:$F,S$4,Pipeline!$F:$F,S$5)+COUNTIFS(Bookings!$F:$F,S$4,Bookings!$F:$F,S$5)+COUNTIFS(Lost!$F:$F,S$4,Lost!$F:$F,S$5)),0)</f>
        <v>0</v>
      </c>
      <c r="T19" s="30"/>
      <c r="U19" s="30">
        <f>IFERROR((SUMIFS(Pipeline!$B:$B,Pipeline!$F:$F,U$4,Pipeline!$F:$F,U$5)+SUMIFS(Bookings!$B:$B,Bookings!$F:$F,U$4,Bookings!$F:$F,U$5)+SUMIFS(Lost!$B:$B,Lost!$F:$F,U$4,Lost!$F:$F,U$5))/(COUNTIFS(Pipeline!$F:$F,U$4,Pipeline!$F:$F,U$5)+COUNTIFS(Bookings!$F:$F,U$4,Bookings!$F:$F,U$5)+COUNTIFS(Lost!$F:$F,U$4,Lost!$F:$F,U$5)),0)</f>
        <v>0</v>
      </c>
    </row>
    <row r="20" spans="1:21" x14ac:dyDescent="0.25">
      <c r="A20" s="12" t="s">
        <v>31</v>
      </c>
      <c r="B20" s="13"/>
      <c r="C20" s="19">
        <f>COUNTIFS(Bookings!$G:$G,C$4,Bookings!$G:$G,C$5)</f>
        <v>0</v>
      </c>
      <c r="D20" s="19">
        <f>COUNTIFS(Bookings!$G:$G,D$4,Bookings!$G:$G,D$5)</f>
        <v>0</v>
      </c>
      <c r="E20" s="19">
        <f>COUNTIFS(Bookings!$G:$G,E$4,Bookings!$G:$G,E$5)</f>
        <v>0</v>
      </c>
      <c r="F20" s="19">
        <f>COUNTIFS(Bookings!$G:$G,F$4,Bookings!$G:$G,F$5)</f>
        <v>0</v>
      </c>
      <c r="G20" s="19">
        <f>COUNTIFS(Bookings!$G:$G,G$4,Bookings!$G:$G,G$5)</f>
        <v>0</v>
      </c>
      <c r="H20" s="19">
        <f>COUNTIFS(Bookings!$G:$G,H$4,Bookings!$G:$G,H$5)</f>
        <v>0</v>
      </c>
      <c r="I20" s="19">
        <f>COUNTIFS(Bookings!$G:$G,I$4,Bookings!$G:$G,I$5)</f>
        <v>0</v>
      </c>
      <c r="J20" s="19">
        <f>COUNTIFS(Bookings!$G:$G,J$4,Bookings!$G:$G,J$5)</f>
        <v>0</v>
      </c>
      <c r="K20" s="19">
        <f>COUNTIFS(Bookings!$G:$G,K$4,Bookings!$G:$G,K$5)</f>
        <v>0</v>
      </c>
      <c r="L20" s="19">
        <f>COUNTIFS(Bookings!$G:$G,L$4,Bookings!$G:$G,L$5)</f>
        <v>0</v>
      </c>
      <c r="M20" s="19">
        <f>COUNTIFS(Bookings!$G:$G,M$4,Bookings!$G:$G,M$5)</f>
        <v>0</v>
      </c>
      <c r="N20" s="19">
        <f>COUNTIFS(Bookings!$G:$G,N$4,Bookings!$G:$G,N$5)</f>
        <v>0</v>
      </c>
      <c r="O20" s="19"/>
      <c r="P20" s="19">
        <f>COUNTIFS(Bookings!$G:$G,P$4,Bookings!$G:$G,P$5)</f>
        <v>0</v>
      </c>
      <c r="Q20" s="19">
        <f>COUNTIFS(Bookings!$G:$G,Q$4,Bookings!$G:$G,Q$5)</f>
        <v>0</v>
      </c>
      <c r="R20" s="19">
        <f>COUNTIFS(Bookings!$G:$G,R$4,Bookings!$G:$G,R$5)</f>
        <v>0</v>
      </c>
      <c r="S20" s="19">
        <f>COUNTIFS(Bookings!$G:$G,S$4,Bookings!$G:$G,S$5)</f>
        <v>0</v>
      </c>
      <c r="T20" s="19"/>
      <c r="U20" s="19">
        <f>COUNTIFS(Bookings!$G:$G,U$4,Bookings!$G:$G,U$5)</f>
        <v>0</v>
      </c>
    </row>
    <row r="21" spans="1:21" x14ac:dyDescent="0.25">
      <c r="A21" s="12" t="s">
        <v>26</v>
      </c>
      <c r="B21" s="13"/>
      <c r="C21" s="30">
        <f>IFERROR((SUMIFS(Bookings!$B:$B,Bookings!$G:$G,C$4,Bookings!$G:$G,C$5))/COUNTIFS(Bookings!$G:$G,C$4,Bookings!$G:$G,C$5),0)</f>
        <v>0</v>
      </c>
      <c r="D21" s="30">
        <f>IFERROR((SUMIFS(Bookings!$B:$B,Bookings!$G:$G,D$4,Bookings!$G:$G,D$5))/COUNTIFS(Bookings!$G:$G,D$4,Bookings!$G:$G,D$5),0)</f>
        <v>0</v>
      </c>
      <c r="E21" s="30">
        <f>IFERROR((SUMIFS(Bookings!$B:$B,Bookings!$G:$G,E$4,Bookings!$G:$G,E$5))/COUNTIFS(Bookings!$G:$G,E$4,Bookings!$G:$G,E$5),0)</f>
        <v>0</v>
      </c>
      <c r="F21" s="30">
        <f>IFERROR((SUMIFS(Bookings!$B:$B,Bookings!$G:$G,F$4,Bookings!$G:$G,F$5))/COUNTIFS(Bookings!$G:$G,F$4,Bookings!$G:$G,F$5),0)</f>
        <v>0</v>
      </c>
      <c r="G21" s="30">
        <f>IFERROR((SUMIFS(Bookings!$B:$B,Bookings!$G:$G,G$4,Bookings!$G:$G,G$5))/COUNTIFS(Bookings!$G:$G,G$4,Bookings!$G:$G,G$5),0)</f>
        <v>0</v>
      </c>
      <c r="H21" s="30">
        <f>IFERROR((SUMIFS(Bookings!$B:$B,Bookings!$G:$G,H$4,Bookings!$G:$G,H$5))/COUNTIFS(Bookings!$G:$G,H$4,Bookings!$G:$G,H$5),0)</f>
        <v>0</v>
      </c>
      <c r="I21" s="30">
        <f>IFERROR((SUMIFS(Bookings!$B:$B,Bookings!$G:$G,I$4,Bookings!$G:$G,I$5))/COUNTIFS(Bookings!$G:$G,I$4,Bookings!$G:$G,I$5),0)</f>
        <v>0</v>
      </c>
      <c r="J21" s="30">
        <f>IFERROR((SUMIFS(Bookings!$B:$B,Bookings!$G:$G,J$4,Bookings!$G:$G,J$5))/COUNTIFS(Bookings!$G:$G,J$4,Bookings!$G:$G,J$5),0)</f>
        <v>0</v>
      </c>
      <c r="K21" s="30">
        <f>IFERROR((SUMIFS(Bookings!$B:$B,Bookings!$G:$G,K$4,Bookings!$G:$G,K$5))/COUNTIFS(Bookings!$G:$G,K$4,Bookings!$G:$G,K$5),0)</f>
        <v>0</v>
      </c>
      <c r="L21" s="30">
        <f>IFERROR((SUMIFS(Bookings!$B:$B,Bookings!$G:$G,L$4,Bookings!$G:$G,L$5))/COUNTIFS(Bookings!$G:$G,L$4,Bookings!$G:$G,L$5),0)</f>
        <v>0</v>
      </c>
      <c r="M21" s="30">
        <f>IFERROR((SUMIFS(Bookings!$B:$B,Bookings!$G:$G,M$4,Bookings!$G:$G,M$5))/COUNTIFS(Bookings!$G:$G,M$4,Bookings!$G:$G,M$5),0)</f>
        <v>0</v>
      </c>
      <c r="N21" s="30">
        <f>IFERROR((SUMIFS(Bookings!$B:$B,Bookings!$G:$G,N$4,Bookings!$G:$G,N$5))/COUNTIFS(Bookings!$G:$G,N$4,Bookings!$G:$G,N$5),0)</f>
        <v>0</v>
      </c>
      <c r="O21" s="30"/>
      <c r="P21" s="30">
        <f>IFERROR((SUMIFS(Bookings!$B:$B,Bookings!$G:$G,P$4,Bookings!$G:$G,P$5))/COUNTIFS(Bookings!$G:$G,P$4,Bookings!$G:$G,P$5),0)</f>
        <v>0</v>
      </c>
      <c r="Q21" s="30">
        <f>IFERROR((SUMIFS(Bookings!$B:$B,Bookings!$G:$G,Q$4,Bookings!$G:$G,Q$5))/COUNTIFS(Bookings!$G:$G,Q$4,Bookings!$G:$G,Q$5),0)</f>
        <v>0</v>
      </c>
      <c r="R21" s="30">
        <f>IFERROR((SUMIFS(Bookings!$B:$B,Bookings!$G:$G,R$4,Bookings!$G:$G,R$5))/COUNTIFS(Bookings!$G:$G,R$4,Bookings!$G:$G,R$5),0)</f>
        <v>0</v>
      </c>
      <c r="S21" s="30">
        <f>IFERROR((SUMIFS(Bookings!$B:$B,Bookings!$G:$G,S$4,Bookings!$G:$G,S$5))/COUNTIFS(Bookings!$G:$G,S$4,Bookings!$G:$G,S$5),0)</f>
        <v>0</v>
      </c>
      <c r="T21" s="30"/>
      <c r="U21" s="30">
        <f>IFERROR((SUMIFS(Bookings!$B:$B,Bookings!$G:$G,U$4,Bookings!$G:$G,U$5))/COUNTIFS(Bookings!$G:$G,U$4,Bookings!$G:$G,U$5),0)</f>
        <v>0</v>
      </c>
    </row>
    <row r="22" spans="1:21" ht="6.75" customHeight="1" x14ac:dyDescent="0.25">
      <c r="B22" s="13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x14ac:dyDescent="0.25">
      <c r="A23" s="12" t="s">
        <v>54</v>
      </c>
      <c r="B23" s="13"/>
      <c r="C23" s="30">
        <f>SUMIFS(Bookings!$B:$B,Bookings!$G:$G,C$4,Bookings!$G:$G,C$5,Bookings!$D:$D,"New")</f>
        <v>0</v>
      </c>
      <c r="D23" s="30">
        <f>SUMIFS(Bookings!$B:$B,Bookings!$G:$G,D$4,Bookings!$G:$G,D$5,Bookings!$D:$D,"New")</f>
        <v>0</v>
      </c>
      <c r="E23" s="30">
        <f>SUMIFS(Bookings!$B:$B,Bookings!$G:$G,E$4,Bookings!$G:$G,E$5,Bookings!$D:$D,"New")</f>
        <v>0</v>
      </c>
      <c r="F23" s="30">
        <f>SUMIFS(Bookings!$B:$B,Bookings!$G:$G,F$4,Bookings!$G:$G,F$5,Bookings!$D:$D,"New")</f>
        <v>0</v>
      </c>
      <c r="G23" s="30">
        <f>SUMIFS(Bookings!$B:$B,Bookings!$G:$G,G$4,Bookings!$G:$G,G$5,Bookings!$D:$D,"New")</f>
        <v>0</v>
      </c>
      <c r="H23" s="30">
        <f>SUMIFS(Bookings!$B:$B,Bookings!$G:$G,H$4,Bookings!$G:$G,H$5,Bookings!$D:$D,"New")</f>
        <v>0</v>
      </c>
      <c r="I23" s="30">
        <f>SUMIFS(Bookings!$B:$B,Bookings!$G:$G,I$4,Bookings!$G:$G,I$5,Bookings!$D:$D,"New")</f>
        <v>0</v>
      </c>
      <c r="J23" s="30">
        <f>SUMIFS(Bookings!$B:$B,Bookings!$G:$G,J$4,Bookings!$G:$G,J$5,Bookings!$D:$D,"New")</f>
        <v>0</v>
      </c>
      <c r="K23" s="30">
        <f>SUMIFS(Bookings!$B:$B,Bookings!$G:$G,K$4,Bookings!$G:$G,K$5,Bookings!$D:$D,"New")</f>
        <v>0</v>
      </c>
      <c r="L23" s="30">
        <f>SUMIFS(Bookings!$B:$B,Bookings!$G:$G,L$4,Bookings!$G:$G,L$5,Bookings!$D:$D,"New")</f>
        <v>0</v>
      </c>
      <c r="M23" s="30">
        <f>SUMIFS(Bookings!$B:$B,Bookings!$G:$G,M$4,Bookings!$G:$G,M$5,Bookings!$D:$D,"New")</f>
        <v>0</v>
      </c>
      <c r="N23" s="30">
        <f>SUMIFS(Bookings!$B:$B,Bookings!$G:$G,N$4,Bookings!$G:$G,N$5,Bookings!$D:$D,"New")</f>
        <v>0</v>
      </c>
      <c r="O23" s="30"/>
      <c r="P23" s="30">
        <f>SUMIFS(Bookings!$B:$B,Bookings!$G:$G,P$4,Bookings!$G:$G,P$5,Bookings!$D:$D,"New")</f>
        <v>0</v>
      </c>
      <c r="Q23" s="30">
        <f>SUMIFS(Bookings!$B:$B,Bookings!$G:$G,Q$4,Bookings!$G:$G,Q$5,Bookings!$D:$D,"New")</f>
        <v>0</v>
      </c>
      <c r="R23" s="30">
        <f>SUMIFS(Bookings!$B:$B,Bookings!$G:$G,R$4,Bookings!$G:$G,R$5,Bookings!$D:$D,"New")</f>
        <v>0</v>
      </c>
      <c r="S23" s="30">
        <f>SUMIFS(Bookings!$B:$B,Bookings!$G:$G,S$4,Bookings!$G:$G,S$5,Bookings!$D:$D,"New")</f>
        <v>0</v>
      </c>
      <c r="T23" s="30"/>
      <c r="U23" s="30">
        <f>SUMIFS(Bookings!$B:$B,Bookings!$G:$G,U$4,Bookings!$G:$G,U$5,Bookings!$D:$D,"New")</f>
        <v>0</v>
      </c>
    </row>
    <row r="24" spans="1:21" x14ac:dyDescent="0.25">
      <c r="A24" s="12" t="s">
        <v>90</v>
      </c>
      <c r="C24" s="30">
        <f>SUMIFS(Bookings!$B:$B,Bookings!$G:$G,C$4,Bookings!$G:$G,C$5,Bookings!$D:$D,"Cross-Sell")</f>
        <v>0</v>
      </c>
      <c r="D24" s="30">
        <f>SUMIFS(Bookings!$B:$B,Bookings!$G:$G,D$4,Bookings!$G:$G,D$5,Bookings!$D:$D,"Cross-Sell")</f>
        <v>0</v>
      </c>
      <c r="E24" s="30">
        <f>SUMIFS(Bookings!$B:$B,Bookings!$G:$G,E$4,Bookings!$G:$G,E$5,Bookings!$D:$D,"Cross-Sell")</f>
        <v>0</v>
      </c>
      <c r="F24" s="30">
        <f>SUMIFS(Bookings!$B:$B,Bookings!$G:$G,F$4,Bookings!$G:$G,F$5,Bookings!$D:$D,"Cross-Sell")</f>
        <v>0</v>
      </c>
      <c r="G24" s="30">
        <f>SUMIFS(Bookings!$B:$B,Bookings!$G:$G,G$4,Bookings!$G:$G,G$5,Bookings!$D:$D,"Cross-Sell")</f>
        <v>0</v>
      </c>
      <c r="H24" s="30">
        <f>SUMIFS(Bookings!$B:$B,Bookings!$G:$G,H$4,Bookings!$G:$G,H$5,Bookings!$D:$D,"Cross-Sell")</f>
        <v>0</v>
      </c>
      <c r="I24" s="30">
        <f>SUMIFS(Bookings!$B:$B,Bookings!$G:$G,I$4,Bookings!$G:$G,I$5,Bookings!$D:$D,"Cross-Sell")</f>
        <v>0</v>
      </c>
      <c r="J24" s="30">
        <f>SUMIFS(Bookings!$B:$B,Bookings!$G:$G,J$4,Bookings!$G:$G,J$5,Bookings!$D:$D,"Cross-Sell")</f>
        <v>0</v>
      </c>
      <c r="K24" s="30">
        <f>SUMIFS(Bookings!$B:$B,Bookings!$G:$G,K$4,Bookings!$G:$G,K$5,Bookings!$D:$D,"Cross-Sell")</f>
        <v>0</v>
      </c>
      <c r="L24" s="30">
        <f>SUMIFS(Bookings!$B:$B,Bookings!$G:$G,L$4,Bookings!$G:$G,L$5,Bookings!$D:$D,"Cross-Sell")</f>
        <v>0</v>
      </c>
      <c r="M24" s="30">
        <f>SUMIFS(Bookings!$B:$B,Bookings!$G:$G,M$4,Bookings!$G:$G,M$5,Bookings!$D:$D,"Cross-Sell")</f>
        <v>0</v>
      </c>
      <c r="N24" s="30">
        <f>SUMIFS(Bookings!$B:$B,Bookings!$G:$G,N$4,Bookings!$G:$G,N$5,Bookings!$D:$D,"Cross-Sell")</f>
        <v>0</v>
      </c>
      <c r="O24" s="30"/>
      <c r="P24" s="30">
        <f>SUMIFS(Bookings!$B:$B,Bookings!$G:$G,P$4,Bookings!$G:$G,P$5,Bookings!$D:$D,"Cross-Sell")</f>
        <v>0</v>
      </c>
      <c r="Q24" s="30">
        <f>SUMIFS(Bookings!$B:$B,Bookings!$G:$G,Q$4,Bookings!$G:$G,Q$5,Bookings!$D:$D,"Cross-Sell")</f>
        <v>0</v>
      </c>
      <c r="R24" s="30">
        <f>SUMIFS(Bookings!$B:$B,Bookings!$G:$G,R$4,Bookings!$G:$G,R$5,Bookings!$D:$D,"Cross-Sell")</f>
        <v>0</v>
      </c>
      <c r="S24" s="30">
        <f>SUMIFS(Bookings!$B:$B,Bookings!$G:$G,S$4,Bookings!$G:$G,S$5,Bookings!$D:$D,"Cross-Sell")</f>
        <v>0</v>
      </c>
      <c r="T24" s="30"/>
      <c r="U24" s="30">
        <f>SUMIFS(Bookings!$B:$B,Bookings!$G:$G,U$4,Bookings!$G:$G,U$5,Bookings!$D:$D,"Cross-Sell")</f>
        <v>0</v>
      </c>
    </row>
    <row r="25" spans="1:21" x14ac:dyDescent="0.25">
      <c r="A25" s="12" t="s">
        <v>91</v>
      </c>
      <c r="C25" s="30">
        <f>SUMIFS(Bookings!$B:$B,Bookings!$G:$G,C$4,Bookings!$G:$G,C$5,Bookings!$D:$D,"Upsell")</f>
        <v>0</v>
      </c>
      <c r="D25" s="30">
        <f>SUMIFS(Bookings!$B:$B,Bookings!$G:$G,D$4,Bookings!$G:$G,D$5,Bookings!$D:$D,"Upsell")</f>
        <v>0</v>
      </c>
      <c r="E25" s="30">
        <f>SUMIFS(Bookings!$B:$B,Bookings!$G:$G,E$4,Bookings!$G:$G,E$5,Bookings!$D:$D,"Upsell")</f>
        <v>0</v>
      </c>
      <c r="F25" s="30">
        <f>SUMIFS(Bookings!$B:$B,Bookings!$G:$G,F$4,Bookings!$G:$G,F$5,Bookings!$D:$D,"Upsell")</f>
        <v>0</v>
      </c>
      <c r="G25" s="30">
        <f>SUMIFS(Bookings!$B:$B,Bookings!$G:$G,G$4,Bookings!$G:$G,G$5,Bookings!$D:$D,"Upsell")</f>
        <v>0</v>
      </c>
      <c r="H25" s="30">
        <f>SUMIFS(Bookings!$B:$B,Bookings!$G:$G,H$4,Bookings!$G:$G,H$5,Bookings!$D:$D,"Upsell")</f>
        <v>0</v>
      </c>
      <c r="I25" s="30">
        <f>SUMIFS(Bookings!$B:$B,Bookings!$G:$G,I$4,Bookings!$G:$G,I$5,Bookings!$D:$D,"Upsell")</f>
        <v>0</v>
      </c>
      <c r="J25" s="30">
        <f>SUMIFS(Bookings!$B:$B,Bookings!$G:$G,J$4,Bookings!$G:$G,J$5,Bookings!$D:$D,"Upsell")</f>
        <v>0</v>
      </c>
      <c r="K25" s="30">
        <f>SUMIFS(Bookings!$B:$B,Bookings!$G:$G,K$4,Bookings!$G:$G,K$5,Bookings!$D:$D,"Upsell")</f>
        <v>0</v>
      </c>
      <c r="L25" s="30">
        <f>SUMIFS(Bookings!$B:$B,Bookings!$G:$G,L$4,Bookings!$G:$G,L$5,Bookings!$D:$D,"Upsell")</f>
        <v>0</v>
      </c>
      <c r="M25" s="30">
        <f>SUMIFS(Bookings!$B:$B,Bookings!$G:$G,M$4,Bookings!$G:$G,M$5,Bookings!$D:$D,"Upsell")</f>
        <v>0</v>
      </c>
      <c r="N25" s="30">
        <f>SUMIFS(Bookings!$B:$B,Bookings!$G:$G,N$4,Bookings!$G:$G,N$5,Bookings!$D:$D,"Upsell")</f>
        <v>0</v>
      </c>
      <c r="O25" s="30"/>
      <c r="P25" s="30">
        <f>SUMIFS(Bookings!$B:$B,Bookings!$G:$G,P$4,Bookings!$G:$G,P$5,Bookings!$D:$D,"Upsell")</f>
        <v>0</v>
      </c>
      <c r="Q25" s="30">
        <f>SUMIFS(Bookings!$B:$B,Bookings!$G:$G,Q$4,Bookings!$G:$G,Q$5,Bookings!$D:$D,"Upsell")</f>
        <v>0</v>
      </c>
      <c r="R25" s="30">
        <f>SUMIFS(Bookings!$B:$B,Bookings!$G:$G,R$4,Bookings!$G:$G,R$5,Bookings!$D:$D,"Upsell")</f>
        <v>0</v>
      </c>
      <c r="S25" s="30">
        <f>SUMIFS(Bookings!$B:$B,Bookings!$G:$G,S$4,Bookings!$G:$G,S$5,Bookings!$D:$D,"Upsell")</f>
        <v>0</v>
      </c>
      <c r="T25" s="30"/>
      <c r="U25" s="30">
        <f>SUMIFS(Bookings!$B:$B,Bookings!$G:$G,U$4,Bookings!$G:$G,U$5,Bookings!$D:$D,"Upsell")</f>
        <v>0</v>
      </c>
    </row>
    <row r="26" spans="1:21" x14ac:dyDescent="0.25">
      <c r="A26" s="12" t="s">
        <v>92</v>
      </c>
      <c r="B26" s="13"/>
      <c r="C26" s="30">
        <f>SUMIFS(Bookings!$B:$B,Bookings!$G:$G,C$4,Bookings!$G:$G,C$5,Bookings!$D:$D,"Renewal")</f>
        <v>0</v>
      </c>
      <c r="D26" s="30">
        <f>SUMIFS(Bookings!$B:$B,Bookings!$G:$G,D$4,Bookings!$G:$G,D$5,Bookings!$D:$D,"Renewal")</f>
        <v>0</v>
      </c>
      <c r="E26" s="30">
        <f>SUMIFS(Bookings!$B:$B,Bookings!$G:$G,E$4,Bookings!$G:$G,E$5,Bookings!$D:$D,"Renewal")</f>
        <v>0</v>
      </c>
      <c r="F26" s="30">
        <f>SUMIFS(Bookings!$B:$B,Bookings!$G:$G,F$4,Bookings!$G:$G,F$5,Bookings!$D:$D,"Renewal")</f>
        <v>0</v>
      </c>
      <c r="G26" s="30">
        <f>SUMIFS(Bookings!$B:$B,Bookings!$G:$G,G$4,Bookings!$G:$G,G$5,Bookings!$D:$D,"Renewal")</f>
        <v>0</v>
      </c>
      <c r="H26" s="30">
        <f>SUMIFS(Bookings!$B:$B,Bookings!$G:$G,H$4,Bookings!$G:$G,H$5,Bookings!$D:$D,"Renewal")</f>
        <v>0</v>
      </c>
      <c r="I26" s="30">
        <f>SUMIFS(Bookings!$B:$B,Bookings!$G:$G,I$4,Bookings!$G:$G,I$5,Bookings!$D:$D,"Renewal")</f>
        <v>0</v>
      </c>
      <c r="J26" s="30">
        <f>SUMIFS(Bookings!$B:$B,Bookings!$G:$G,J$4,Bookings!$G:$G,J$5,Bookings!$D:$D,"Renewal")</f>
        <v>0</v>
      </c>
      <c r="K26" s="30">
        <f>SUMIFS(Bookings!$B:$B,Bookings!$G:$G,K$4,Bookings!$G:$G,K$5,Bookings!$D:$D,"Renewal")</f>
        <v>0</v>
      </c>
      <c r="L26" s="30">
        <f>SUMIFS(Bookings!$B:$B,Bookings!$G:$G,L$4,Bookings!$G:$G,L$5,Bookings!$D:$D,"Renewal")</f>
        <v>0</v>
      </c>
      <c r="M26" s="30">
        <f>SUMIFS(Bookings!$B:$B,Bookings!$G:$G,M$4,Bookings!$G:$G,M$5,Bookings!$D:$D,"Renewal")</f>
        <v>0</v>
      </c>
      <c r="N26" s="30">
        <f>SUMIFS(Bookings!$B:$B,Bookings!$G:$G,N$4,Bookings!$G:$G,N$5,Bookings!$D:$D,"Renewal")</f>
        <v>0</v>
      </c>
      <c r="O26" s="30"/>
      <c r="P26" s="30">
        <f>SUMIFS(Bookings!$B:$B,Bookings!$G:$G,P$4,Bookings!$G:$G,P$5,Bookings!$D:$D,"Renewal")</f>
        <v>0</v>
      </c>
      <c r="Q26" s="30">
        <f>SUMIFS(Bookings!$B:$B,Bookings!$G:$G,Q$4,Bookings!$G:$G,Q$5,Bookings!$D:$D,"Renewal")</f>
        <v>0</v>
      </c>
      <c r="R26" s="30">
        <f>SUMIFS(Bookings!$B:$B,Bookings!$G:$G,R$4,Bookings!$G:$G,R$5,Bookings!$D:$D,"Renewal")</f>
        <v>0</v>
      </c>
      <c r="S26" s="30">
        <f>SUMIFS(Bookings!$B:$B,Bookings!$G:$G,S$4,Bookings!$G:$G,S$5,Bookings!$D:$D,"Renewal")</f>
        <v>0</v>
      </c>
      <c r="T26" s="30"/>
      <c r="U26" s="30">
        <f>SUMIFS(Bookings!$B:$B,Bookings!$G:$G,U$4,Bookings!$G:$G,U$5,Bookings!$D:$D,"Renewal")</f>
        <v>0</v>
      </c>
    </row>
    <row r="27" spans="1:21" ht="15.75" thickBot="1" x14ac:dyDescent="0.3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5.75" thickBot="1" x14ac:dyDescent="0.3">
      <c r="A28" s="75" t="s">
        <v>85</v>
      </c>
      <c r="B28" s="76"/>
      <c r="C28" s="13"/>
      <c r="D28" s="77" t="s">
        <v>106</v>
      </c>
      <c r="E28" s="78"/>
      <c r="F28" s="78"/>
      <c r="G28" s="78"/>
      <c r="H28" s="79"/>
      <c r="I28" s="13"/>
      <c r="J28" s="75" t="s">
        <v>113</v>
      </c>
      <c r="K28" s="83"/>
      <c r="L28" s="83"/>
      <c r="M28" s="76"/>
      <c r="N28" s="13"/>
      <c r="O28" s="13"/>
      <c r="P28" s="13"/>
      <c r="Q28" s="13"/>
      <c r="R28" s="13"/>
      <c r="S28" s="13"/>
      <c r="T28" s="13"/>
      <c r="U28" s="13"/>
    </row>
    <row r="29" spans="1:21" ht="15.75" thickBot="1" x14ac:dyDescent="0.3">
      <c r="A29" s="38" t="s">
        <v>86</v>
      </c>
      <c r="B29" s="37">
        <f ca="1">SUMIFS(Pipeline!$B:$B,Pipeline!$F:$F,B$4,Pipeline!$F:$F,B$5)+SUMIFS(Lost!$B:$B,Lost!$F:$F,B$4,Lost!$F:$F,B$5)+SUMIFS(Bookings!B:B,Bookings!$F:$F,B$4,Bookings!$F:$F,B$5)</f>
        <v>0</v>
      </c>
      <c r="C29" s="13"/>
      <c r="D29" s="80" t="s">
        <v>107</v>
      </c>
      <c r="E29" s="81"/>
      <c r="F29" s="81"/>
      <c r="G29" s="81"/>
      <c r="H29" s="94">
        <f>M30</f>
        <v>20000</v>
      </c>
      <c r="J29" s="91" t="s">
        <v>117</v>
      </c>
      <c r="K29" s="92"/>
      <c r="L29" s="92"/>
      <c r="M29" s="93"/>
      <c r="N29" s="13"/>
      <c r="O29" s="13"/>
      <c r="P29" s="13"/>
      <c r="Q29" s="13"/>
      <c r="R29" s="13"/>
      <c r="S29" s="13"/>
      <c r="T29" s="13"/>
      <c r="U29" s="13"/>
    </row>
    <row r="30" spans="1:21" x14ac:dyDescent="0.25">
      <c r="A30" s="21" t="s">
        <v>32</v>
      </c>
      <c r="B30" s="32">
        <f>SUMIFS(Pipeline!B:B,Pipeline!E:E,"Pipeline",Pipeline!B:B,"&gt;=0")</f>
        <v>0</v>
      </c>
      <c r="C30" s="13"/>
      <c r="D30" s="62" t="s">
        <v>108</v>
      </c>
      <c r="E30" s="63"/>
      <c r="F30" s="63"/>
      <c r="G30" s="63"/>
      <c r="H30" s="53">
        <f>IFERROR(H29*B52,"more data needed")</f>
        <v>80000</v>
      </c>
      <c r="I30" s="13"/>
      <c r="J30" s="84" t="s">
        <v>116</v>
      </c>
      <c r="K30" s="82"/>
      <c r="L30" s="82"/>
      <c r="M30" s="94">
        <v>20000</v>
      </c>
      <c r="N30" s="13"/>
      <c r="O30" s="13"/>
      <c r="P30" s="16"/>
      <c r="Q30" s="16"/>
      <c r="R30" s="16"/>
      <c r="S30" s="16"/>
      <c r="T30" s="13"/>
      <c r="U30" s="13"/>
    </row>
    <row r="31" spans="1:21" x14ac:dyDescent="0.25">
      <c r="A31" s="21" t="s">
        <v>33</v>
      </c>
      <c r="B31" s="32">
        <f>SUMIFS(Pipeline!B:B,Pipeline!E:E,"Best Case",Pipeline!B:B,"&gt;=0")</f>
        <v>0</v>
      </c>
      <c r="C31" s="13"/>
      <c r="D31" s="62" t="s">
        <v>109</v>
      </c>
      <c r="E31" s="63"/>
      <c r="F31" s="63"/>
      <c r="G31" s="63"/>
      <c r="H31" s="54" t="e">
        <f>H30/B48</f>
        <v>#DIV/0!</v>
      </c>
      <c r="I31" s="13"/>
      <c r="J31" s="88" t="s">
        <v>114</v>
      </c>
      <c r="K31" s="89"/>
      <c r="L31" s="90"/>
      <c r="M31" s="96">
        <v>0.2</v>
      </c>
      <c r="N31" s="13"/>
      <c r="O31" s="13"/>
      <c r="P31" s="13"/>
      <c r="Q31" s="13"/>
      <c r="R31" s="13"/>
      <c r="S31" s="13"/>
      <c r="T31" s="13"/>
      <c r="U31" s="13"/>
    </row>
    <row r="32" spans="1:21" ht="15.75" thickBot="1" x14ac:dyDescent="0.3">
      <c r="A32" s="22" t="s">
        <v>34</v>
      </c>
      <c r="B32" s="33">
        <f>SUMIFS(Pipeline!B:B,Pipeline!E:E,"Commit",Pipeline!B:B,"&gt;=0")</f>
        <v>0</v>
      </c>
      <c r="C32" s="13"/>
      <c r="D32" s="64"/>
      <c r="E32" s="65"/>
      <c r="F32" s="65"/>
      <c r="G32" s="65"/>
      <c r="H32" s="66"/>
      <c r="I32" s="16"/>
      <c r="J32" s="85" t="s">
        <v>115</v>
      </c>
      <c r="K32" s="86"/>
      <c r="L32" s="87"/>
      <c r="M32" s="97">
        <v>90</v>
      </c>
      <c r="N32" s="13"/>
      <c r="O32" s="13"/>
      <c r="P32" s="16"/>
      <c r="Q32" s="13"/>
      <c r="R32" s="13"/>
      <c r="S32" s="13"/>
      <c r="T32" s="13"/>
      <c r="U32" s="13"/>
    </row>
    <row r="33" spans="1:21" ht="15.75" thickBot="1" x14ac:dyDescent="0.3">
      <c r="A33" s="20" t="s">
        <v>87</v>
      </c>
      <c r="B33" s="36">
        <f>SUMIF(Pipeline!B:B,"&gt;=0",Pipeline!B:B)</f>
        <v>0</v>
      </c>
      <c r="C33" s="13"/>
      <c r="D33" s="62" t="s">
        <v>110</v>
      </c>
      <c r="E33" s="63"/>
      <c r="F33" s="63"/>
      <c r="G33" s="63"/>
      <c r="H33" s="96">
        <f>M31</f>
        <v>0.2</v>
      </c>
      <c r="I33" s="13"/>
      <c r="N33" s="13"/>
      <c r="O33" s="13"/>
      <c r="P33" s="13"/>
      <c r="Q33" s="13"/>
      <c r="R33" s="13"/>
      <c r="S33" s="13"/>
      <c r="T33" s="13"/>
      <c r="U33" s="13"/>
    </row>
    <row r="34" spans="1:21" ht="15.75" thickBot="1" x14ac:dyDescent="0.3">
      <c r="A34" s="23" t="s">
        <v>88</v>
      </c>
      <c r="B34" s="37">
        <f>U14</f>
        <v>0</v>
      </c>
      <c r="C34" s="13"/>
      <c r="D34" s="67" t="s">
        <v>111</v>
      </c>
      <c r="E34" s="68"/>
      <c r="F34" s="68"/>
      <c r="G34" s="68"/>
      <c r="H34" s="51" t="e">
        <f>H31/H33</f>
        <v>#DIV/0!</v>
      </c>
      <c r="I34" s="16"/>
      <c r="N34" s="13"/>
      <c r="O34" s="13"/>
      <c r="P34" s="13"/>
      <c r="Q34" s="13"/>
      <c r="R34" s="13"/>
      <c r="S34" s="13"/>
      <c r="T34" s="13"/>
      <c r="U34" s="13"/>
    </row>
    <row r="35" spans="1:21" ht="15.75" thickBot="1" x14ac:dyDescent="0.3">
      <c r="A35" s="23" t="s">
        <v>89</v>
      </c>
      <c r="B35" s="34">
        <f>B33+B34</f>
        <v>0</v>
      </c>
      <c r="C35" s="13"/>
      <c r="H35" s="13"/>
      <c r="I35" s="13"/>
      <c r="N35" s="13"/>
      <c r="O35" s="13"/>
      <c r="P35" s="16"/>
      <c r="Q35" s="16"/>
      <c r="R35" s="16"/>
      <c r="S35" s="16"/>
      <c r="T35" s="13"/>
      <c r="U35" s="13"/>
    </row>
    <row r="36" spans="1:21" ht="15.75" thickBot="1" x14ac:dyDescent="0.3">
      <c r="A36" s="22" t="s">
        <v>29</v>
      </c>
      <c r="B36" s="33">
        <f>SUMIFS(Pipeline!B:B,Pipeline!E:E,"Pipeline",Pipeline!B:B,"&gt;=0",Pipeline!K:K,CONCATENATE("&gt;=",D36))</f>
        <v>0</v>
      </c>
      <c r="C36" s="14" t="s">
        <v>79</v>
      </c>
      <c r="D36" s="95">
        <f>M32</f>
        <v>90</v>
      </c>
      <c r="E36" s="28" t="s">
        <v>96</v>
      </c>
      <c r="G36" s="13"/>
      <c r="H36" s="13"/>
      <c r="I36" s="13"/>
      <c r="P36" s="16"/>
      <c r="Q36" s="16"/>
      <c r="R36" s="16"/>
      <c r="S36" s="16"/>
    </row>
    <row r="37" spans="1:21" ht="15.75" thickBot="1" x14ac:dyDescent="0.3">
      <c r="A37" s="21"/>
      <c r="B37" s="57"/>
      <c r="G37" s="13"/>
      <c r="P37" s="24"/>
      <c r="Q37" s="24"/>
      <c r="R37" s="24"/>
      <c r="S37" s="24"/>
    </row>
    <row r="38" spans="1:21" ht="15.75" thickBot="1" x14ac:dyDescent="0.3">
      <c r="A38" s="23" t="s">
        <v>99</v>
      </c>
      <c r="B38" s="35" t="e">
        <f>AVERAGEIFS(Bookings!K:K,Bookings!K:K,"&gt;0",Bookings!$G:$G,U$4,Bookings!$G:$G,U$5)</f>
        <v>#DIV/0!</v>
      </c>
      <c r="E38" s="15"/>
      <c r="H38" s="13"/>
      <c r="I38" s="13"/>
      <c r="J38" s="13"/>
      <c r="L38" s="13"/>
      <c r="M38" s="13"/>
      <c r="P38" s="24"/>
      <c r="Q38" s="24"/>
      <c r="R38" s="24"/>
      <c r="S38" s="24"/>
    </row>
    <row r="39" spans="1:21" ht="15.75" thickBot="1" x14ac:dyDescent="0.3">
      <c r="A39" s="23" t="s">
        <v>105</v>
      </c>
      <c r="B39" s="35">
        <f>IFERROR((SUMIFS(Bookings!$B:$B,Bookings!$G:$G,U$4,Bookings!$G:$G,U$5))/COUNTIFS(Bookings!$G:$G,U$4,Bookings!$G:$G,U$5),0)</f>
        <v>0</v>
      </c>
      <c r="E39" s="15"/>
      <c r="G39" s="13"/>
      <c r="H39" s="13"/>
      <c r="I39" s="13"/>
      <c r="J39" s="13"/>
      <c r="L39" s="13"/>
      <c r="M39" s="13"/>
      <c r="P39" s="24"/>
      <c r="Q39" s="24"/>
      <c r="R39" s="24"/>
      <c r="S39" s="24"/>
    </row>
    <row r="40" spans="1:21" ht="15.75" thickBot="1" x14ac:dyDescent="0.3">
      <c r="A40" s="21"/>
      <c r="B40" s="57"/>
      <c r="E40" s="15"/>
      <c r="G40" s="13"/>
      <c r="H40" s="26"/>
      <c r="I40" s="26"/>
      <c r="J40" s="26"/>
      <c r="L40" s="26"/>
      <c r="M40" s="26"/>
      <c r="N40" s="13"/>
    </row>
    <row r="41" spans="1:21" x14ac:dyDescent="0.25">
      <c r="A41" s="44" t="s">
        <v>101</v>
      </c>
      <c r="B41" s="45">
        <f ca="1">SUMIFS(Bookings!$B:$B,Bookings!$G:$G,CONCATENATE("&gt;=",DATE(YEAR(TODAY())-1,MONTH(TODAY()),DAY(TODAY()))),Bookings!$G:$G,B$5)</f>
        <v>0</v>
      </c>
      <c r="F41" s="17"/>
      <c r="G41" s="26"/>
      <c r="M41" s="13"/>
    </row>
    <row r="42" spans="1:21" x14ac:dyDescent="0.25">
      <c r="A42" s="31" t="s">
        <v>102</v>
      </c>
      <c r="B42" s="48">
        <f ca="1">SUMIFS(Bookings!$B:$B,Bookings!$G:$G,CONCATENATE("&gt;=",DATE(YEAR(TODAY())-2,MONTH(TODAY()),DAY(TODAY()))),Bookings!$G:$G,CONCATENATE("&lt;=",DATE(YEAR(TODAY())-1,MONTH(TODAY()),DAY(TODAY()))))</f>
        <v>0</v>
      </c>
      <c r="M42" s="13"/>
    </row>
    <row r="43" spans="1:21" ht="15.75" thickBot="1" x14ac:dyDescent="0.3">
      <c r="A43" s="46" t="s">
        <v>103</v>
      </c>
      <c r="B43" s="47" t="e">
        <f ca="1">(B41-B42)/B42</f>
        <v>#DIV/0!</v>
      </c>
      <c r="M43" s="13"/>
    </row>
    <row r="44" spans="1:21" ht="15.75" thickBot="1" x14ac:dyDescent="0.3">
      <c r="B44" s="13"/>
    </row>
    <row r="45" spans="1:21" ht="15.75" thickBot="1" x14ac:dyDescent="0.3">
      <c r="A45" s="69" t="s">
        <v>35</v>
      </c>
      <c r="B45" s="70"/>
    </row>
    <row r="46" spans="1:21" x14ac:dyDescent="0.25">
      <c r="A46" s="55" t="s">
        <v>45</v>
      </c>
      <c r="B46" s="56">
        <f>SUM(Pipeline!$B:$B)+SUM(Bookings!$B:$B)+SUM(Lost!$B:$B)</f>
        <v>0</v>
      </c>
    </row>
    <row r="47" spans="1:21" ht="15.75" thickBot="1" x14ac:dyDescent="0.3">
      <c r="A47" s="52" t="s">
        <v>46</v>
      </c>
      <c r="B47" s="58">
        <f>SUM(Bookings!$B:$B)</f>
        <v>0</v>
      </c>
    </row>
    <row r="48" spans="1:21" x14ac:dyDescent="0.25">
      <c r="A48" s="44" t="s">
        <v>100</v>
      </c>
      <c r="B48" s="60" t="e">
        <f>AVERAGEIF(Bookings!K:K,"&gt;0")</f>
        <v>#DIV/0!</v>
      </c>
    </row>
    <row r="49" spans="1:14" ht="15.75" thickBot="1" x14ac:dyDescent="0.3">
      <c r="A49" s="46" t="s">
        <v>104</v>
      </c>
      <c r="B49" s="61">
        <f>IFERROR((SUM(Bookings!$B:$B))/COUNTIFS(Bookings!$G:$G,"&gt;0"),0)</f>
        <v>0</v>
      </c>
    </row>
    <row r="50" spans="1:14" x14ac:dyDescent="0.25">
      <c r="A50" s="55" t="s">
        <v>39</v>
      </c>
      <c r="B50" s="59" t="str">
        <f>IFERROR(SUM(Bookings!$B:$B)/(SUM(Bookings!$B:$B)+SUM(Lost!$B:$B)),"N/a")</f>
        <v>N/a</v>
      </c>
    </row>
    <row r="51" spans="1:14" ht="15.75" thickBot="1" x14ac:dyDescent="0.3">
      <c r="A51" s="46" t="s">
        <v>40</v>
      </c>
      <c r="B51" s="47" t="str">
        <f>IFERROR(COUNT(Bookings!$G:$G)/(COUNT(Bookings!$G:$G)+COUNT(Lost!$G:$G)),"N/a")</f>
        <v>N/a</v>
      </c>
      <c r="C51" s="13"/>
      <c r="H51" s="13"/>
      <c r="I51" s="13"/>
      <c r="J51" s="13"/>
      <c r="K51" s="13"/>
      <c r="L51" s="13"/>
      <c r="M51" s="13"/>
      <c r="N51" s="13"/>
    </row>
    <row r="52" spans="1:14" ht="15.75" thickBot="1" x14ac:dyDescent="0.3">
      <c r="A52" s="49" t="s">
        <v>36</v>
      </c>
      <c r="B52" s="50">
        <f>IFERROR(1/B50,4)</f>
        <v>4</v>
      </c>
    </row>
  </sheetData>
  <mergeCells count="17">
    <mergeCell ref="J30:L30"/>
    <mergeCell ref="J31:L31"/>
    <mergeCell ref="J32:L32"/>
    <mergeCell ref="J28:M28"/>
    <mergeCell ref="J29:M29"/>
    <mergeCell ref="D30:G30"/>
    <mergeCell ref="D31:G31"/>
    <mergeCell ref="D32:H32"/>
    <mergeCell ref="D33:G33"/>
    <mergeCell ref="D34:G34"/>
    <mergeCell ref="A45:B45"/>
    <mergeCell ref="A1:B1"/>
    <mergeCell ref="C1:D1"/>
    <mergeCell ref="A6:B6"/>
    <mergeCell ref="A28:B28"/>
    <mergeCell ref="D28:H28"/>
    <mergeCell ref="D29:G29"/>
  </mergeCells>
  <hyperlinks>
    <hyperlink ref="A6" r:id="rId1" xr:uid="{EBF13F4B-CD6C-4237-A07C-E113A5C1473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76BD-09DA-4967-BB59-AC6FB712019F}">
  <dimension ref="A1:U52"/>
  <sheetViews>
    <sheetView tabSelected="1" zoomScaleNormal="100" workbookViewId="0">
      <pane xSplit="2" ySplit="6" topLeftCell="C7" activePane="bottomRight" state="frozen"/>
      <selection activeCell="A5" sqref="A5"/>
      <selection pane="topRight" activeCell="C5" sqref="C5"/>
      <selection pane="bottomLeft" activeCell="A6" sqref="A6"/>
      <selection pane="bottomRight" activeCell="K34" sqref="K34"/>
    </sheetView>
  </sheetViews>
  <sheetFormatPr defaultColWidth="9.140625" defaultRowHeight="15" x14ac:dyDescent="0.25"/>
  <cols>
    <col min="1" max="1" width="25.140625" style="12" customWidth="1"/>
    <col min="2" max="2" width="11.5703125" style="12" bestFit="1" customWidth="1"/>
    <col min="3" max="3" width="10" style="12" customWidth="1"/>
    <col min="4" max="4" width="11.5703125" style="12" bestFit="1" customWidth="1"/>
    <col min="5" max="7" width="10.85546875" style="12" bestFit="1" customWidth="1"/>
    <col min="8" max="8" width="10.5703125" style="12" customWidth="1"/>
    <col min="9" max="9" width="11.42578125" style="12" customWidth="1"/>
    <col min="10" max="11" width="10.5703125" style="12" customWidth="1"/>
    <col min="12" max="12" width="11.5703125" style="12" bestFit="1" customWidth="1"/>
    <col min="13" max="13" width="10.5703125" style="12" customWidth="1"/>
    <col min="14" max="14" width="11.5703125" style="12" bestFit="1" customWidth="1"/>
    <col min="15" max="15" width="2.28515625" style="12" customWidth="1"/>
    <col min="16" max="19" width="12" style="12" customWidth="1"/>
    <col min="20" max="20" width="1.7109375" style="12" customWidth="1"/>
    <col min="21" max="21" width="11.7109375" style="12" bestFit="1" customWidth="1"/>
    <col min="22" max="16384" width="9.140625" style="12"/>
  </cols>
  <sheetData>
    <row r="1" spans="1:21" ht="35.25" customHeight="1" thickBot="1" x14ac:dyDescent="0.3">
      <c r="A1" s="71" t="e" vm="1">
        <v>#VALUE!</v>
      </c>
      <c r="B1" s="71"/>
      <c r="C1" s="72">
        <v>2024</v>
      </c>
      <c r="D1" s="72"/>
      <c r="E1" s="40" t="s">
        <v>93</v>
      </c>
      <c r="F1" s="40"/>
      <c r="G1" s="40"/>
      <c r="H1" s="40"/>
      <c r="I1" s="40"/>
      <c r="J1" s="41"/>
      <c r="K1" s="42" t="s">
        <v>95</v>
      </c>
      <c r="L1" s="43">
        <v>45615</v>
      </c>
      <c r="M1" s="40"/>
      <c r="N1" s="40"/>
    </row>
    <row r="2" spans="1:21" hidden="1" x14ac:dyDescent="0.25">
      <c r="A2" s="14" t="s">
        <v>65</v>
      </c>
      <c r="B2" s="18">
        <f ca="1">TODAY()-30</f>
        <v>45587</v>
      </c>
      <c r="C2" s="18">
        <f>DATE(C1,1,1)</f>
        <v>45292</v>
      </c>
      <c r="D2" s="18">
        <f>DATE(YEAR(C2),MONTH(C2)+1,1)</f>
        <v>45323</v>
      </c>
      <c r="E2" s="18">
        <f>DATE(YEAR(D2),MONTH(D2)+1,1)</f>
        <v>45352</v>
      </c>
      <c r="F2" s="18">
        <f>DATE(YEAR(E2),MONTH(E2)+1,1)</f>
        <v>45383</v>
      </c>
      <c r="G2" s="18">
        <f>DATE(YEAR(F2),MONTH(F2)+1,1)</f>
        <v>45413</v>
      </c>
      <c r="H2" s="18">
        <f>DATE(YEAR(G2),MONTH(G2)+1,1)</f>
        <v>45444</v>
      </c>
      <c r="I2" s="18">
        <f t="shared" ref="I2:N2" si="0">DATE(YEAR(H2),MONTH(H2)+1,1)</f>
        <v>45474</v>
      </c>
      <c r="J2" s="18">
        <f t="shared" si="0"/>
        <v>45505</v>
      </c>
      <c r="K2" s="18">
        <f t="shared" si="0"/>
        <v>45536</v>
      </c>
      <c r="L2" s="18">
        <f t="shared" si="0"/>
        <v>45566</v>
      </c>
      <c r="M2" s="18">
        <f t="shared" si="0"/>
        <v>45597</v>
      </c>
      <c r="N2" s="18">
        <f t="shared" si="0"/>
        <v>45627</v>
      </c>
      <c r="O2" s="18"/>
      <c r="P2" s="18">
        <f>C2</f>
        <v>45292</v>
      </c>
      <c r="Q2" s="18">
        <f>P3+1</f>
        <v>45383</v>
      </c>
      <c r="R2" s="18">
        <f>Q3+1</f>
        <v>45474</v>
      </c>
      <c r="S2" s="18">
        <f>R3+1</f>
        <v>45566</v>
      </c>
      <c r="U2" s="18">
        <f>C2</f>
        <v>45292</v>
      </c>
    </row>
    <row r="3" spans="1:21" hidden="1" x14ac:dyDescent="0.25">
      <c r="A3" s="14" t="s">
        <v>64</v>
      </c>
      <c r="B3" s="18">
        <f ca="1">TODAY()</f>
        <v>45617</v>
      </c>
      <c r="C3" s="18">
        <f t="shared" ref="C3:N3" si="1">DATE(YEAR(C2),MONTH(C2)+1,1)-1</f>
        <v>45322</v>
      </c>
      <c r="D3" s="18">
        <f t="shared" si="1"/>
        <v>45351</v>
      </c>
      <c r="E3" s="18">
        <f t="shared" si="1"/>
        <v>45382</v>
      </c>
      <c r="F3" s="18">
        <f t="shared" si="1"/>
        <v>45412</v>
      </c>
      <c r="G3" s="18">
        <f t="shared" si="1"/>
        <v>45443</v>
      </c>
      <c r="H3" s="18">
        <f t="shared" si="1"/>
        <v>45473</v>
      </c>
      <c r="I3" s="18">
        <f t="shared" si="1"/>
        <v>45504</v>
      </c>
      <c r="J3" s="18">
        <f t="shared" si="1"/>
        <v>45535</v>
      </c>
      <c r="K3" s="18">
        <f t="shared" si="1"/>
        <v>45565</v>
      </c>
      <c r="L3" s="18">
        <f t="shared" si="1"/>
        <v>45596</v>
      </c>
      <c r="M3" s="18">
        <f t="shared" si="1"/>
        <v>45626</v>
      </c>
      <c r="N3" s="18">
        <f t="shared" si="1"/>
        <v>45657</v>
      </c>
      <c r="O3" s="18"/>
      <c r="P3" s="18">
        <f>DATE(YEAR(P2),MONTH(P2)+3,1)-1</f>
        <v>45382</v>
      </c>
      <c r="Q3" s="18">
        <f>DATE(YEAR(Q2),MONTH(Q2)+3,1)-1</f>
        <v>45473</v>
      </c>
      <c r="R3" s="18">
        <f>DATE(YEAR(R2),MONTH(R2)+3,1)-1</f>
        <v>45565</v>
      </c>
      <c r="S3" s="18">
        <f>DATE(YEAR(S2),MONTH(S2)+3,1)-1</f>
        <v>45657</v>
      </c>
      <c r="U3" s="18">
        <f>DATE(YEAR(U2)+1,1,1)-1</f>
        <v>45657</v>
      </c>
    </row>
    <row r="4" spans="1:21" hidden="1" x14ac:dyDescent="0.25">
      <c r="B4" s="18" t="str">
        <f ca="1">CONCATENATE("&gt;=",B2)</f>
        <v>&gt;=45587</v>
      </c>
      <c r="C4" s="18" t="str">
        <f t="shared" ref="C4:N4" si="2">CONCATENATE("&gt;=",C2)</f>
        <v>&gt;=45292</v>
      </c>
      <c r="D4" s="18" t="str">
        <f t="shared" si="2"/>
        <v>&gt;=45323</v>
      </c>
      <c r="E4" s="18" t="str">
        <f t="shared" si="2"/>
        <v>&gt;=45352</v>
      </c>
      <c r="F4" s="18" t="str">
        <f t="shared" si="2"/>
        <v>&gt;=45383</v>
      </c>
      <c r="G4" s="18" t="str">
        <f t="shared" si="2"/>
        <v>&gt;=45413</v>
      </c>
      <c r="H4" s="18" t="str">
        <f t="shared" si="2"/>
        <v>&gt;=45444</v>
      </c>
      <c r="I4" s="18" t="str">
        <f t="shared" si="2"/>
        <v>&gt;=45474</v>
      </c>
      <c r="J4" s="18" t="str">
        <f t="shared" si="2"/>
        <v>&gt;=45505</v>
      </c>
      <c r="K4" s="18" t="str">
        <f t="shared" si="2"/>
        <v>&gt;=45536</v>
      </c>
      <c r="L4" s="18" t="str">
        <f t="shared" si="2"/>
        <v>&gt;=45566</v>
      </c>
      <c r="M4" s="18" t="str">
        <f t="shared" si="2"/>
        <v>&gt;=45597</v>
      </c>
      <c r="N4" s="18" t="str">
        <f t="shared" si="2"/>
        <v>&gt;=45627</v>
      </c>
      <c r="O4" s="18"/>
      <c r="P4" s="18" t="str">
        <f>CONCATENATE("&gt;=",P2)</f>
        <v>&gt;=45292</v>
      </c>
      <c r="Q4" s="18" t="str">
        <f>CONCATENATE("&gt;=",Q2)</f>
        <v>&gt;=45383</v>
      </c>
      <c r="R4" s="18" t="str">
        <f>CONCATENATE("&gt;=",R2)</f>
        <v>&gt;=45474</v>
      </c>
      <c r="S4" s="18" t="str">
        <f>CONCATENATE("&gt;=",S2)</f>
        <v>&gt;=45566</v>
      </c>
      <c r="U4" s="18" t="str">
        <f>CONCATENATE("&gt;=",U2)</f>
        <v>&gt;=45292</v>
      </c>
    </row>
    <row r="5" spans="1:21" hidden="1" x14ac:dyDescent="0.25">
      <c r="B5" s="18" t="str">
        <f t="shared" ref="B5:N5" ca="1" si="3">CONCATENATE("&lt;=",B3)</f>
        <v>&lt;=45617</v>
      </c>
      <c r="C5" s="18" t="str">
        <f t="shared" si="3"/>
        <v>&lt;=45322</v>
      </c>
      <c r="D5" s="18" t="str">
        <f t="shared" si="3"/>
        <v>&lt;=45351</v>
      </c>
      <c r="E5" s="18" t="str">
        <f t="shared" si="3"/>
        <v>&lt;=45382</v>
      </c>
      <c r="F5" s="18" t="str">
        <f t="shared" si="3"/>
        <v>&lt;=45412</v>
      </c>
      <c r="G5" s="18" t="str">
        <f t="shared" si="3"/>
        <v>&lt;=45443</v>
      </c>
      <c r="H5" s="18" t="str">
        <f t="shared" si="3"/>
        <v>&lt;=45473</v>
      </c>
      <c r="I5" s="18" t="str">
        <f t="shared" si="3"/>
        <v>&lt;=45504</v>
      </c>
      <c r="J5" s="18" t="str">
        <f t="shared" si="3"/>
        <v>&lt;=45535</v>
      </c>
      <c r="K5" s="18" t="str">
        <f t="shared" si="3"/>
        <v>&lt;=45565</v>
      </c>
      <c r="L5" s="18" t="str">
        <f t="shared" si="3"/>
        <v>&lt;=45596</v>
      </c>
      <c r="M5" s="18" t="str">
        <f t="shared" si="3"/>
        <v>&lt;=45626</v>
      </c>
      <c r="N5" s="18" t="str">
        <f t="shared" si="3"/>
        <v>&lt;=45657</v>
      </c>
      <c r="O5" s="18"/>
      <c r="P5" s="18" t="str">
        <f>CONCATENATE("&lt;=",P3)</f>
        <v>&lt;=45382</v>
      </c>
      <c r="Q5" s="18" t="str">
        <f>CONCATENATE("&lt;=",Q3)</f>
        <v>&lt;=45473</v>
      </c>
      <c r="R5" s="18" t="str">
        <f>CONCATENATE("&lt;=",R3)</f>
        <v>&lt;=45565</v>
      </c>
      <c r="S5" s="18" t="str">
        <f>CONCATENATE("&lt;=",S3)</f>
        <v>&lt;=45657</v>
      </c>
      <c r="U5" s="18" t="str">
        <f>CONCATENATE("&lt;=",U3)</f>
        <v>&lt;=45657</v>
      </c>
    </row>
    <row r="6" spans="1:21" x14ac:dyDescent="0.25">
      <c r="A6" s="73" t="s">
        <v>94</v>
      </c>
      <c r="B6" s="74"/>
      <c r="C6" s="29" t="s">
        <v>12</v>
      </c>
      <c r="D6" s="29" t="s">
        <v>13</v>
      </c>
      <c r="E6" s="29" t="s">
        <v>14</v>
      </c>
      <c r="F6" s="29" t="s">
        <v>15</v>
      </c>
      <c r="G6" s="29" t="s">
        <v>16</v>
      </c>
      <c r="H6" s="29" t="s">
        <v>17</v>
      </c>
      <c r="I6" s="29" t="s">
        <v>18</v>
      </c>
      <c r="J6" s="29" t="s">
        <v>19</v>
      </c>
      <c r="K6" s="29" t="s">
        <v>20</v>
      </c>
      <c r="L6" s="29" t="s">
        <v>21</v>
      </c>
      <c r="M6" s="29" t="s">
        <v>22</v>
      </c>
      <c r="N6" s="29" t="s">
        <v>23</v>
      </c>
      <c r="P6" s="29" t="s">
        <v>80</v>
      </c>
      <c r="Q6" s="29" t="s">
        <v>81</v>
      </c>
      <c r="R6" s="29" t="s">
        <v>82</v>
      </c>
      <c r="S6" s="29" t="s">
        <v>83</v>
      </c>
      <c r="U6" s="29" t="s">
        <v>84</v>
      </c>
    </row>
    <row r="7" spans="1:21" x14ac:dyDescent="0.25">
      <c r="A7" s="12" t="s">
        <v>112</v>
      </c>
      <c r="C7" s="30">
        <f>$H$29</f>
        <v>20000</v>
      </c>
      <c r="D7" s="30">
        <f t="shared" ref="D7:N7" si="4">$H$29</f>
        <v>20000</v>
      </c>
      <c r="E7" s="30">
        <f t="shared" si="4"/>
        <v>20000</v>
      </c>
      <c r="F7" s="30">
        <f t="shared" si="4"/>
        <v>20000</v>
      </c>
      <c r="G7" s="30">
        <f t="shared" si="4"/>
        <v>20000</v>
      </c>
      <c r="H7" s="30">
        <f t="shared" si="4"/>
        <v>20000</v>
      </c>
      <c r="I7" s="30">
        <f t="shared" si="4"/>
        <v>20000</v>
      </c>
      <c r="J7" s="30">
        <f t="shared" si="4"/>
        <v>20000</v>
      </c>
      <c r="K7" s="30">
        <f t="shared" si="4"/>
        <v>20000</v>
      </c>
      <c r="L7" s="30">
        <f t="shared" si="4"/>
        <v>20000</v>
      </c>
      <c r="M7" s="30">
        <f t="shared" si="4"/>
        <v>20000</v>
      </c>
      <c r="N7" s="30">
        <f t="shared" si="4"/>
        <v>20000</v>
      </c>
      <c r="O7" s="30"/>
      <c r="P7" s="30">
        <f>$H$29*3</f>
        <v>60000</v>
      </c>
      <c r="Q7" s="30">
        <f t="shared" ref="Q7:R7" si="5">$H$29*3</f>
        <v>60000</v>
      </c>
      <c r="R7" s="30">
        <f t="shared" si="5"/>
        <v>60000</v>
      </c>
      <c r="S7" s="30">
        <f>$H$29*3</f>
        <v>60000</v>
      </c>
      <c r="T7" s="30"/>
      <c r="U7" s="30">
        <f>$H$29*12</f>
        <v>240000</v>
      </c>
    </row>
    <row r="8" spans="1:21" x14ac:dyDescent="0.25">
      <c r="A8" s="12" t="s">
        <v>27</v>
      </c>
      <c r="C8" s="30">
        <f>SUMIFS(Pipeline!$B:$B,Pipeline!$F:$F,C$4,Pipeline!$F:$F,C$5)+SUMIFS(Bookings!$B:$B,Bookings!$F:$F,C$4,Bookings!$F:$F,C$5)+SUMIFS(Lost!$B:$B,Lost!$F:$F,C$4,Lost!$F:$F,C$5)</f>
        <v>0</v>
      </c>
      <c r="D8" s="30">
        <f>SUMIFS(Pipeline!$B:$B,Pipeline!$F:$F,D$4,Pipeline!$F:$F,D$5)+SUMIFS(Bookings!$B:$B,Bookings!$F:$F,D$4,Bookings!$F:$F,D$5)+SUMIFS(Lost!$B:$B,Lost!$F:$F,D$4,Lost!$F:$F,D$5)</f>
        <v>0</v>
      </c>
      <c r="E8" s="30">
        <f>SUMIFS(Pipeline!$B:$B,Pipeline!$F:$F,E$4,Pipeline!$F:$F,E$5)+SUMIFS(Bookings!$B:$B,Bookings!$F:$F,E$4,Bookings!$F:$F,E$5)+SUMIFS(Lost!$B:$B,Lost!$F:$F,E$4,Lost!$F:$F,E$5)</f>
        <v>0</v>
      </c>
      <c r="F8" s="30">
        <f>SUMIFS(Pipeline!$B:$B,Pipeline!$F:$F,F$4,Pipeline!$F:$F,F$5)+SUMIFS(Bookings!$B:$B,Bookings!$F:$F,F$4,Bookings!$F:$F,F$5)+SUMIFS(Lost!$B:$B,Lost!$F:$F,F$4,Lost!$F:$F,F$5)</f>
        <v>0</v>
      </c>
      <c r="G8" s="30">
        <f>SUMIFS(Pipeline!$B:$B,Pipeline!$F:$F,G$4,Pipeline!$F:$F,G$5)+SUMIFS(Bookings!$B:$B,Bookings!$F:$F,G$4,Bookings!$F:$F,G$5)+SUMIFS(Lost!$B:$B,Lost!$F:$F,G$4,Lost!$F:$F,G$5)</f>
        <v>0</v>
      </c>
      <c r="H8" s="30">
        <f>SUMIFS(Pipeline!$B:$B,Pipeline!$F:$F,H$4,Pipeline!$F:$F,H$5)+SUMIFS(Bookings!$B:$B,Bookings!$F:$F,H$4,Bookings!$F:$F,H$5)+SUMIFS(Lost!$B:$B,Lost!$F:$F,H$4,Lost!$F:$F,H$5)</f>
        <v>0</v>
      </c>
      <c r="I8" s="30">
        <f>SUMIFS(Pipeline!$B:$B,Pipeline!$F:$F,I$4,Pipeline!$F:$F,I$5)+SUMIFS(Bookings!$B:$B,Bookings!$F:$F,I$4,Bookings!$F:$F,I$5)+SUMIFS(Lost!$B:$B,Lost!$F:$F,I$4,Lost!$F:$F,I$5)</f>
        <v>0</v>
      </c>
      <c r="J8" s="30">
        <f>SUMIFS(Pipeline!$B:$B,Pipeline!$F:$F,J$4,Pipeline!$F:$F,J$5)+SUMIFS(Bookings!$B:$B,Bookings!$F:$F,J$4,Bookings!$F:$F,J$5)+SUMIFS(Lost!$B:$B,Lost!$F:$F,J$4,Lost!$F:$F,J$5)</f>
        <v>0</v>
      </c>
      <c r="K8" s="30">
        <f>SUMIFS(Pipeline!$B:$B,Pipeline!$F:$F,K$4,Pipeline!$F:$F,K$5)+SUMIFS(Bookings!$B:$B,Bookings!$F:$F,K$4,Bookings!$F:$F,K$5)+SUMIFS(Lost!$B:$B,Lost!$F:$F,K$4,Lost!$F:$F,K$5)</f>
        <v>0</v>
      </c>
      <c r="L8" s="30">
        <f>SUMIFS(Pipeline!$B:$B,Pipeline!$F:$F,L$4,Pipeline!$F:$F,L$5)+SUMIFS(Bookings!$B:$B,Bookings!$F:$F,L$4,Bookings!$F:$F,L$5)+SUMIFS(Lost!$B:$B,Lost!$F:$F,L$4,Lost!$F:$F,L$5)</f>
        <v>0</v>
      </c>
      <c r="M8" s="30">
        <f>SUMIFS(Pipeline!$B:$B,Pipeline!$F:$F,M$4,Pipeline!$F:$F,M$5)+SUMIFS(Bookings!$B:$B,Bookings!$F:$F,M$4,Bookings!$F:$F,M$5)+SUMIFS(Lost!$B:$B,Lost!$F:$F,M$4,Lost!$F:$F,M$5)</f>
        <v>0</v>
      </c>
      <c r="N8" s="30">
        <f>SUMIFS(Pipeline!$B:$B,Pipeline!$F:$F,N$4,Pipeline!$F:$F,N$5)+SUMIFS(Bookings!$B:$B,Bookings!$F:$F,N$4,Bookings!$F:$F,N$5)+SUMIFS(Lost!$B:$B,Lost!$F:$F,N$4,Lost!$F:$F,N$5)</f>
        <v>0</v>
      </c>
      <c r="O8" s="30"/>
      <c r="P8" s="30">
        <f>SUMIFS(Pipeline!$B:$B,Pipeline!$F:$F,P$4,Pipeline!$F:$F,P$5)+SUMIFS(Bookings!$B:$B,Bookings!$F:$F,P$4,Bookings!$F:$F,P$5)+SUMIFS(Lost!$B:$B,Lost!$F:$F,P$4,Lost!$F:$F,P$5)</f>
        <v>0</v>
      </c>
      <c r="Q8" s="30">
        <f>SUMIFS(Pipeline!$B:$B,Pipeline!$F:$F,Q$4,Pipeline!$F:$F,Q$5)+SUMIFS(Bookings!$B:$B,Bookings!$F:$F,Q$4,Bookings!$F:$F,Q$5)+SUMIFS(Lost!$B:$B,Lost!$F:$F,Q$4,Lost!$F:$F,Q$5)</f>
        <v>0</v>
      </c>
      <c r="R8" s="30">
        <f>SUMIFS(Pipeline!$B:$B,Pipeline!$F:$F,R$4,Pipeline!$F:$F,R$5)+SUMIFS(Bookings!$B:$B,Bookings!$F:$F,R$4,Bookings!$F:$F,R$5)+SUMIFS(Lost!$B:$B,Lost!$F:$F,R$4,Lost!$F:$F,R$5)</f>
        <v>0</v>
      </c>
      <c r="S8" s="30">
        <f>SUMIFS(Pipeline!$B:$B,Pipeline!$F:$F,S$4,Pipeline!$F:$F,S$5)+SUMIFS(Bookings!$B:$B,Bookings!$F:$F,S$4,Bookings!$F:$F,S$5)+SUMIFS(Lost!$B:$B,Lost!$F:$F,S$4,Lost!$F:$F,S$5)</f>
        <v>0</v>
      </c>
      <c r="T8" s="30"/>
      <c r="U8" s="30">
        <f>SUMIFS(Pipeline!$B:$B,Pipeline!$F:$F,U$4,Pipeline!$F:$F,U$5)+SUMIFS(Bookings!$B:$B,Bookings!$F:$F,U$4,Bookings!$F:$F,U$5)+SUMIFS(Lost!$B:$B,Lost!$F:$F,U$4,Lost!$F:$F,U$5)</f>
        <v>0</v>
      </c>
    </row>
    <row r="9" spans="1:21" x14ac:dyDescent="0.25">
      <c r="A9" s="12" t="s">
        <v>3</v>
      </c>
      <c r="C9" s="30">
        <f>SUMIFS(Pipeline!$B:$B,Pipeline!$F:$F,C$4,Pipeline!$F:$F,C$5)</f>
        <v>0</v>
      </c>
      <c r="D9" s="30">
        <f>SUMIFS(Pipeline!$B:$B,Pipeline!$F:$F,D$4,Pipeline!$F:$F,D$5)</f>
        <v>0</v>
      </c>
      <c r="E9" s="30">
        <f>SUMIFS(Pipeline!$B:$B,Pipeline!$F:$F,E$4,Pipeline!$F:$F,E$5)</f>
        <v>0</v>
      </c>
      <c r="F9" s="30">
        <f>SUMIFS(Pipeline!$B:$B,Pipeline!$F:$F,F$4,Pipeline!$F:$F,F$5)</f>
        <v>0</v>
      </c>
      <c r="G9" s="30">
        <f>SUMIFS(Pipeline!$B:$B,Pipeline!$F:$F,G$4,Pipeline!$F:$F,G$5)</f>
        <v>0</v>
      </c>
      <c r="H9" s="30">
        <f>SUMIFS(Pipeline!$B:$B,Pipeline!$F:$F,H$4,Pipeline!$F:$F,H$5)</f>
        <v>0</v>
      </c>
      <c r="I9" s="30">
        <f>SUMIFS(Pipeline!$B:$B,Pipeline!$F:$F,I$4,Pipeline!$F:$F,I$5)</f>
        <v>0</v>
      </c>
      <c r="J9" s="30">
        <f>SUMIFS(Pipeline!$B:$B,Pipeline!$F:$F,J$4,Pipeline!$F:$F,J$5)</f>
        <v>0</v>
      </c>
      <c r="K9" s="30">
        <f>SUMIFS(Pipeline!$B:$B,Pipeline!$F:$F,K$4,Pipeline!$F:$F,K$5)</f>
        <v>0</v>
      </c>
      <c r="L9" s="30">
        <f>SUMIFS(Pipeline!$B:$B,Pipeline!$F:$F,L$4,Pipeline!$F:$F,L$5)</f>
        <v>0</v>
      </c>
      <c r="M9" s="30">
        <f>SUMIFS(Pipeline!$B:$B,Pipeline!$F:$F,M$4,Pipeline!$F:$F,M$5)</f>
        <v>0</v>
      </c>
      <c r="N9" s="30">
        <f>SUMIFS(Pipeline!$B:$B,Pipeline!$F:$F,N$4,Pipeline!$F:$F,N$5)</f>
        <v>0</v>
      </c>
      <c r="O9" s="30"/>
      <c r="P9" s="30">
        <f>SUMIFS(Pipeline!$B:$B,Pipeline!$F:$F,P$4,Pipeline!$F:$F,P$5)</f>
        <v>0</v>
      </c>
      <c r="Q9" s="30">
        <f>SUMIFS(Pipeline!$B:$B,Pipeline!$F:$F,Q$4,Pipeline!$F:$F,Q$5)</f>
        <v>0</v>
      </c>
      <c r="R9" s="30">
        <f>SUMIFS(Pipeline!$B:$B,Pipeline!$F:$F,R$4,Pipeline!$F:$F,R$5)</f>
        <v>0</v>
      </c>
      <c r="S9" s="30">
        <f>SUMIFS(Pipeline!$B:$B,Pipeline!$F:$F,S$4,Pipeline!$F:$F,S$5)</f>
        <v>0</v>
      </c>
      <c r="T9" s="30"/>
      <c r="U9" s="30">
        <f>SUMIFS(Pipeline!$B:$B,Pipeline!$F:$F,U$4,Pipeline!$F:$F,U$5)</f>
        <v>0</v>
      </c>
    </row>
    <row r="10" spans="1:21" ht="6.75" customHeight="1" x14ac:dyDescent="0.25"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x14ac:dyDescent="0.25">
      <c r="A11" s="12" t="s">
        <v>4</v>
      </c>
      <c r="B11" s="13"/>
      <c r="C11" s="30">
        <f>SUMIFS(Pipeline!$B:$B,Pipeline!$G:$G,C$4,Pipeline!$G:$G,C$5)+SUMIFS(Bookings!$B:$B,Bookings!$G:$G,C$4,Bookings!$G:$G,C$5)</f>
        <v>0</v>
      </c>
      <c r="D11" s="30">
        <f>SUMIFS(Pipeline!$B:$B,Pipeline!$G:$G,D$4,Pipeline!$G:$G,D$5)+SUMIFS(Bookings!$B:$B,Bookings!$G:$G,D$4,Bookings!$G:$G,D$5)</f>
        <v>0</v>
      </c>
      <c r="E11" s="30">
        <f>SUMIFS(Pipeline!$B:$B,Pipeline!$G:$G,E$4,Pipeline!$G:$G,E$5)+SUMIFS(Bookings!$B:$B,Bookings!$G:$G,E$4,Bookings!$G:$G,E$5)</f>
        <v>0</v>
      </c>
      <c r="F11" s="30">
        <f>SUMIFS(Pipeline!$B:$B,Pipeline!$G:$G,F$4,Pipeline!$G:$G,F$5)+SUMIFS(Bookings!$B:$B,Bookings!$G:$G,F$4,Bookings!$G:$G,F$5)</f>
        <v>0</v>
      </c>
      <c r="G11" s="30">
        <f>SUMIFS(Pipeline!$B:$B,Pipeline!$G:$G,G$4,Pipeline!$G:$G,G$5)+SUMIFS(Bookings!$B:$B,Bookings!$G:$G,G$4,Bookings!$G:$G,G$5)</f>
        <v>0</v>
      </c>
      <c r="H11" s="30">
        <f>SUMIFS(Pipeline!$B:$B,Pipeline!$G:$G,H$4,Pipeline!$G:$G,H$5)+SUMIFS(Bookings!$B:$B,Bookings!$G:$G,H$4,Bookings!$G:$G,H$5)</f>
        <v>0</v>
      </c>
      <c r="I11" s="30">
        <f>SUMIFS(Pipeline!$B:$B,Pipeline!$G:$G,I$4,Pipeline!$G:$G,I$5)+SUMIFS(Bookings!$B:$B,Bookings!$G:$G,I$4,Bookings!$G:$G,I$5)</f>
        <v>0</v>
      </c>
      <c r="J11" s="30">
        <f>SUMIFS(Pipeline!$B:$B,Pipeline!$G:$G,J$4,Pipeline!$G:$G,J$5)+SUMIFS(Bookings!$B:$B,Bookings!$G:$G,J$4,Bookings!$G:$G,J$5)</f>
        <v>0</v>
      </c>
      <c r="K11" s="30">
        <f>SUMIFS(Pipeline!$B:$B,Pipeline!$G:$G,K$4,Pipeline!$G:$G,K$5)+SUMIFS(Bookings!$B:$B,Bookings!$G:$G,K$4,Bookings!$G:$G,K$5)</f>
        <v>0</v>
      </c>
      <c r="L11" s="30">
        <f>SUMIFS(Pipeline!$B:$B,Pipeline!$G:$G,L$4,Pipeline!$G:$G,L$5)+SUMIFS(Bookings!$B:$B,Bookings!$G:$G,L$4,Bookings!$G:$G,L$5)</f>
        <v>0</v>
      </c>
      <c r="M11" s="30">
        <f>SUMIFS(Pipeline!$B:$B,Pipeline!$G:$G,M$4,Pipeline!$G:$G,M$5)+SUMIFS(Bookings!$B:$B,Bookings!$G:$G,M$4,Bookings!$G:$G,M$5)</f>
        <v>0</v>
      </c>
      <c r="N11" s="30">
        <f>SUMIFS(Pipeline!$B:$B,Pipeline!$G:$G,N$4,Pipeline!$G:$G,N$5)+SUMIFS(Bookings!$B:$B,Bookings!$G:$G,N$4,Bookings!$G:$G,N$5)</f>
        <v>0</v>
      </c>
      <c r="O11" s="30"/>
      <c r="P11" s="30">
        <f>SUMIFS(Pipeline!$B:$B,Pipeline!$G:$G,P$4,Pipeline!$G:$G,P$5)+SUMIFS(Bookings!$B:$B,Bookings!$G:$G,P$4,Bookings!$G:$G,P$5)</f>
        <v>0</v>
      </c>
      <c r="Q11" s="30">
        <f>SUMIFS(Pipeline!$B:$B,Pipeline!$G:$G,Q$4,Pipeline!$G:$G,Q$5)+SUMIFS(Bookings!$B:$B,Bookings!$G:$G,Q$4,Bookings!$G:$G,Q$5)</f>
        <v>0</v>
      </c>
      <c r="R11" s="30">
        <f>SUMIFS(Pipeline!$B:$B,Pipeline!$G:$G,R$4,Pipeline!$G:$G,R$5)+SUMIFS(Bookings!$B:$B,Bookings!$G:$G,R$4,Bookings!$G:$G,R$5)</f>
        <v>0</v>
      </c>
      <c r="S11" s="30">
        <f>SUMIFS(Pipeline!$B:$B,Pipeline!$G:$G,S$4,Pipeline!$G:$G,S$5)+SUMIFS(Bookings!$B:$B,Bookings!$G:$G,S$4,Bookings!$G:$G,S$5)</f>
        <v>0</v>
      </c>
      <c r="T11" s="30"/>
      <c r="U11" s="30">
        <f>SUMIFS(Pipeline!$B:$B,Pipeline!$G:$G,U$4,Pipeline!$G:$G,U$5)+SUMIFS(Bookings!$B:$B,Bookings!$G:$G,U$4,Bookings!$G:$G,U$5)</f>
        <v>0</v>
      </c>
    </row>
    <row r="12" spans="1:21" x14ac:dyDescent="0.25">
      <c r="A12" s="12" t="s">
        <v>7</v>
      </c>
      <c r="B12" s="13"/>
      <c r="C12" s="30">
        <f>SUMIFS(Pipeline!$B:$B,Pipeline!$G:$G,C$4,Pipeline!$G:$G,C$5,Pipeline!$E:$E,"Best Case")+SUMIFS(Pipeline!$B:$B,Pipeline!$G:$G,C$4,Pipeline!$G:$G,C$5,Pipeline!$E:$E,"Commit")+SUMIFS(Bookings!$B:$B,Bookings!$G:$G,C$4,Bookings!$G:$G,C$5)</f>
        <v>0</v>
      </c>
      <c r="D12" s="30">
        <f>SUMIFS(Pipeline!$B:$B,Pipeline!$G:$G,D$4,Pipeline!$G:$G,D$5,Pipeline!$E:$E,"Best Case")+SUMIFS(Pipeline!$B:$B,Pipeline!$G:$G,D$4,Pipeline!$G:$G,D$5,Pipeline!$E:$E,"Commit")+SUMIFS(Bookings!$B:$B,Bookings!$G:$G,D$4,Bookings!$G:$G,D$5)</f>
        <v>0</v>
      </c>
      <c r="E12" s="30">
        <f>SUMIFS(Pipeline!$B:$B,Pipeline!$G:$G,E$4,Pipeline!$G:$G,E$5,Pipeline!$E:$E,"Best Case")+SUMIFS(Pipeline!$B:$B,Pipeline!$G:$G,E$4,Pipeline!$G:$G,E$5,Pipeline!$E:$E,"Commit")+SUMIFS(Bookings!$B:$B,Bookings!$G:$G,E$4,Bookings!$G:$G,E$5)</f>
        <v>0</v>
      </c>
      <c r="F12" s="30">
        <f>SUMIFS(Pipeline!$B:$B,Pipeline!$G:$G,F$4,Pipeline!$G:$G,F$5,Pipeline!$E:$E,"Best Case")+SUMIFS(Pipeline!$B:$B,Pipeline!$G:$G,F$4,Pipeline!$G:$G,F$5,Pipeline!$E:$E,"Commit")+SUMIFS(Bookings!$B:$B,Bookings!$G:$G,F$4,Bookings!$G:$G,F$5)</f>
        <v>0</v>
      </c>
      <c r="G12" s="30">
        <f>SUMIFS(Pipeline!$B:$B,Pipeline!$G:$G,G$4,Pipeline!$G:$G,G$5,Pipeline!$E:$E,"Best Case")+SUMIFS(Pipeline!$B:$B,Pipeline!$G:$G,G$4,Pipeline!$G:$G,G$5,Pipeline!$E:$E,"Commit")+SUMIFS(Bookings!$B:$B,Bookings!$G:$G,G$4,Bookings!$G:$G,G$5)</f>
        <v>0</v>
      </c>
      <c r="H12" s="30">
        <f>SUMIFS(Pipeline!$B:$B,Pipeline!$G:$G,H$4,Pipeline!$G:$G,H$5,Pipeline!$E:$E,"Best Case")+SUMIFS(Pipeline!$B:$B,Pipeline!$G:$G,H$4,Pipeline!$G:$G,H$5,Pipeline!$E:$E,"Commit")+SUMIFS(Bookings!$B:$B,Bookings!$G:$G,H$4,Bookings!$G:$G,H$5)</f>
        <v>0</v>
      </c>
      <c r="I12" s="30">
        <f>SUMIFS(Pipeline!$B:$B,Pipeline!$G:$G,I$4,Pipeline!$G:$G,I$5,Pipeline!$E:$E,"Best Case")+SUMIFS(Pipeline!$B:$B,Pipeline!$G:$G,I$4,Pipeline!$G:$G,I$5,Pipeline!$E:$E,"Commit")+SUMIFS(Bookings!$B:$B,Bookings!$G:$G,I$4,Bookings!$G:$G,I$5)</f>
        <v>0</v>
      </c>
      <c r="J12" s="30">
        <f>SUMIFS(Pipeline!$B:$B,Pipeline!$G:$G,J$4,Pipeline!$G:$G,J$5,Pipeline!$E:$E,"Best Case")+SUMIFS(Pipeline!$B:$B,Pipeline!$G:$G,J$4,Pipeline!$G:$G,J$5,Pipeline!$E:$E,"Commit")+SUMIFS(Bookings!$B:$B,Bookings!$G:$G,J$4,Bookings!$G:$G,J$5)</f>
        <v>0</v>
      </c>
      <c r="K12" s="30">
        <f>SUMIFS(Pipeline!$B:$B,Pipeline!$G:$G,K$4,Pipeline!$G:$G,K$5,Pipeline!$E:$E,"Best Case")+SUMIFS(Pipeline!$B:$B,Pipeline!$G:$G,K$4,Pipeline!$G:$G,K$5,Pipeline!$E:$E,"Commit")+SUMIFS(Bookings!$B:$B,Bookings!$G:$G,K$4,Bookings!$G:$G,K$5)</f>
        <v>0</v>
      </c>
      <c r="L12" s="30">
        <f>SUMIFS(Pipeline!$B:$B,Pipeline!$G:$G,L$4,Pipeline!$G:$G,L$5,Pipeline!$E:$E,"Best Case")+SUMIFS(Pipeline!$B:$B,Pipeline!$G:$G,L$4,Pipeline!$G:$G,L$5,Pipeline!$E:$E,"Commit")+SUMIFS(Bookings!$B:$B,Bookings!$G:$G,L$4,Bookings!$G:$G,L$5)</f>
        <v>0</v>
      </c>
      <c r="M12" s="30">
        <f>SUMIFS(Pipeline!$B:$B,Pipeline!$G:$G,M$4,Pipeline!$G:$G,M$5,Pipeline!$E:$E,"Best Case")+SUMIFS(Pipeline!$B:$B,Pipeline!$G:$G,M$4,Pipeline!$G:$G,M$5,Pipeline!$E:$E,"Commit")+SUMIFS(Bookings!$B:$B,Bookings!$G:$G,M$4,Bookings!$G:$G,M$5)</f>
        <v>0</v>
      </c>
      <c r="N12" s="30">
        <f>SUMIFS(Pipeline!$B:$B,Pipeline!$G:$G,N$4,Pipeline!$G:$G,N$5,Pipeline!$E:$E,"Best Case")+SUMIFS(Pipeline!$B:$B,Pipeline!$G:$G,N$4,Pipeline!$G:$G,N$5,Pipeline!$E:$E,"Commit")+SUMIFS(Bookings!$B:$B,Bookings!$G:$G,N$4,Bookings!$G:$G,N$5)</f>
        <v>0</v>
      </c>
      <c r="O12" s="30"/>
      <c r="P12" s="30">
        <f>SUMIFS(Pipeline!$B:$B,Pipeline!$G:$G,P$4,Pipeline!$G:$G,P$5,Pipeline!$E:$E,"Best Case")+SUMIFS(Pipeline!$B:$B,Pipeline!$G:$G,P$4,Pipeline!$G:$G,P$5,Pipeline!$E:$E,"Commit")+SUMIFS(Bookings!$B:$B,Bookings!$G:$G,P$4,Bookings!$G:$G,P$5)</f>
        <v>0</v>
      </c>
      <c r="Q12" s="30">
        <f>SUMIFS(Pipeline!$B:$B,Pipeline!$G:$G,Q$4,Pipeline!$G:$G,Q$5,Pipeline!$E:$E,"Best Case")+SUMIFS(Pipeline!$B:$B,Pipeline!$G:$G,Q$4,Pipeline!$G:$G,Q$5,Pipeline!$E:$E,"Commit")+SUMIFS(Bookings!$B:$B,Bookings!$G:$G,Q$4,Bookings!$G:$G,Q$5)</f>
        <v>0</v>
      </c>
      <c r="R12" s="30">
        <f>SUMIFS(Pipeline!$B:$B,Pipeline!$G:$G,R$4,Pipeline!$G:$G,R$5,Pipeline!$E:$E,"Best Case")+SUMIFS(Pipeline!$B:$B,Pipeline!$G:$G,R$4,Pipeline!$G:$G,R$5,Pipeline!$E:$E,"Commit")+SUMIFS(Bookings!$B:$B,Bookings!$G:$G,R$4,Bookings!$G:$G,R$5)</f>
        <v>0</v>
      </c>
      <c r="S12" s="30">
        <f>SUMIFS(Pipeline!$B:$B,Pipeline!$G:$G,S$4,Pipeline!$G:$G,S$5,Pipeline!$E:$E,"Best Case")+SUMIFS(Pipeline!$B:$B,Pipeline!$G:$G,S$4,Pipeline!$G:$G,S$5,Pipeline!$E:$E,"Commit")+SUMIFS(Bookings!$B:$B,Bookings!$G:$G,S$4,Bookings!$G:$G,S$5)</f>
        <v>0</v>
      </c>
      <c r="T12" s="30"/>
      <c r="U12" s="30">
        <f>SUMIFS(Pipeline!$B:$B,Pipeline!$G:$G,U$4,Pipeline!$G:$G,U$5,Pipeline!$E:$E,"Best Case")+SUMIFS(Pipeline!$B:$B,Pipeline!$G:$G,U$4,Pipeline!$G:$G,U$5,Pipeline!$E:$E,"Commit")+SUMIFS(Bookings!$B:$B,Bookings!$G:$G,U$4,Bookings!$G:$G,U$5)</f>
        <v>0</v>
      </c>
    </row>
    <row r="13" spans="1:21" x14ac:dyDescent="0.25">
      <c r="A13" s="12" t="s">
        <v>6</v>
      </c>
      <c r="B13" s="13"/>
      <c r="C13" s="30">
        <f>SUMIFS(Pipeline!$B:$B,Pipeline!$G:$G,C$4,Pipeline!$G:$G,C$5,Pipeline!$E:$E,"Commit")+SUMIFS(Bookings!$B:$B,Bookings!$G:$G,C$4,Bookings!$G:$G,C$5)</f>
        <v>0</v>
      </c>
      <c r="D13" s="30">
        <f>SUMIFS(Pipeline!$B:$B,Pipeline!$G:$G,D$4,Pipeline!$G:$G,D$5,Pipeline!$E:$E,"Commit")+SUMIFS(Bookings!$B:$B,Bookings!$G:$G,D$4,Bookings!$G:$G,D$5)</f>
        <v>0</v>
      </c>
      <c r="E13" s="30">
        <f>SUMIFS(Pipeline!$B:$B,Pipeline!$G:$G,E$4,Pipeline!$G:$G,E$5,Pipeline!$E:$E,"Commit")+SUMIFS(Bookings!$B:$B,Bookings!$G:$G,E$4,Bookings!$G:$G,E$5)</f>
        <v>0</v>
      </c>
      <c r="F13" s="30">
        <f>SUMIFS(Pipeline!$B:$B,Pipeline!$G:$G,F$4,Pipeline!$G:$G,F$5,Pipeline!$E:$E,"Commit")+SUMIFS(Bookings!$B:$B,Bookings!$G:$G,F$4,Bookings!$G:$G,F$5)</f>
        <v>0</v>
      </c>
      <c r="G13" s="30">
        <f>SUMIFS(Pipeline!$B:$B,Pipeline!$G:$G,G$4,Pipeline!$G:$G,G$5,Pipeline!$E:$E,"Commit")+SUMIFS(Bookings!$B:$B,Bookings!$G:$G,G$4,Bookings!$G:$G,G$5)</f>
        <v>0</v>
      </c>
      <c r="H13" s="30">
        <f>SUMIFS(Pipeline!$B:$B,Pipeline!$G:$G,H$4,Pipeline!$G:$G,H$5,Pipeline!$E:$E,"Commit")+SUMIFS(Bookings!$B:$B,Bookings!$G:$G,H$4,Bookings!$G:$G,H$5)</f>
        <v>0</v>
      </c>
      <c r="I13" s="30">
        <f>SUMIFS(Pipeline!$B:$B,Pipeline!$G:$G,I$4,Pipeline!$G:$G,I$5,Pipeline!$E:$E,"Commit")+SUMIFS(Bookings!$B:$B,Bookings!$G:$G,I$4,Bookings!$G:$G,I$5)</f>
        <v>0</v>
      </c>
      <c r="J13" s="30">
        <f>SUMIFS(Pipeline!$B:$B,Pipeline!$G:$G,J$4,Pipeline!$G:$G,J$5,Pipeline!$E:$E,"Commit")+SUMIFS(Bookings!$B:$B,Bookings!$G:$G,J$4,Bookings!$G:$G,J$5)</f>
        <v>0</v>
      </c>
      <c r="K13" s="30">
        <f>SUMIFS(Pipeline!$B:$B,Pipeline!$G:$G,K$4,Pipeline!$G:$G,K$5,Pipeline!$E:$E,"Commit")+SUMIFS(Bookings!$B:$B,Bookings!$G:$G,K$4,Bookings!$G:$G,K$5)</f>
        <v>0</v>
      </c>
      <c r="L13" s="30">
        <f>SUMIFS(Pipeline!$B:$B,Pipeline!$G:$G,L$4,Pipeline!$G:$G,L$5,Pipeline!$E:$E,"Commit")+SUMIFS(Bookings!$B:$B,Bookings!$G:$G,L$4,Bookings!$G:$G,L$5)</f>
        <v>0</v>
      </c>
      <c r="M13" s="30">
        <f>SUMIFS(Pipeline!$B:$B,Pipeline!$G:$G,M$4,Pipeline!$G:$G,M$5,Pipeline!$E:$E,"Commit")+SUMIFS(Bookings!$B:$B,Bookings!$G:$G,M$4,Bookings!$G:$G,M$5)</f>
        <v>0</v>
      </c>
      <c r="N13" s="30">
        <f>SUMIFS(Pipeline!$B:$B,Pipeline!$G:$G,N$4,Pipeline!$G:$G,N$5,Pipeline!$E:$E,"Commit")+SUMIFS(Bookings!$B:$B,Bookings!$G:$G,N$4,Bookings!$G:$G,N$5)</f>
        <v>0</v>
      </c>
      <c r="O13" s="30"/>
      <c r="P13" s="30">
        <f>SUMIFS(Pipeline!$B:$B,Pipeline!$G:$G,P$4,Pipeline!$G:$G,P$5,Pipeline!$E:$E,"Commit")+SUMIFS(Bookings!$B:$B,Bookings!$G:$G,P$4,Bookings!$G:$G,P$5)</f>
        <v>0</v>
      </c>
      <c r="Q13" s="30">
        <f>SUMIFS(Pipeline!$B:$B,Pipeline!$G:$G,Q$4,Pipeline!$G:$G,Q$5,Pipeline!$E:$E,"Commit")+SUMIFS(Bookings!$B:$B,Bookings!$G:$G,Q$4,Bookings!$G:$G,Q$5)</f>
        <v>0</v>
      </c>
      <c r="R13" s="30">
        <f>SUMIFS(Pipeline!$B:$B,Pipeline!$G:$G,R$4,Pipeline!$G:$G,R$5,Pipeline!$E:$E,"Commit")+SUMIFS(Bookings!$B:$B,Bookings!$G:$G,R$4,Bookings!$G:$G,R$5)</f>
        <v>0</v>
      </c>
      <c r="S13" s="30">
        <f>SUMIFS(Pipeline!$B:$B,Pipeline!$G:$G,S$4,Pipeline!$G:$G,S$5,Pipeline!$E:$E,"Commit")+SUMIFS(Bookings!$B:$B,Bookings!$G:$G,S$4,Bookings!$G:$G,S$5)</f>
        <v>0</v>
      </c>
      <c r="T13" s="30"/>
      <c r="U13" s="30">
        <f>SUMIFS(Pipeline!$B:$B,Pipeline!$G:$G,U$4,Pipeline!$G:$G,U$5,Pipeline!$E:$E,"Commit")+SUMIFS(Bookings!$B:$B,Bookings!$G:$G,U$4,Bookings!$G:$G,U$5)</f>
        <v>0</v>
      </c>
    </row>
    <row r="14" spans="1:21" x14ac:dyDescent="0.25">
      <c r="A14" s="12" t="s">
        <v>5</v>
      </c>
      <c r="B14" s="13"/>
      <c r="C14" s="30">
        <f>SUMIFS(Bookings!$B:$B,Bookings!$G:$G,C$4,Bookings!$G:$G,C$5)</f>
        <v>0</v>
      </c>
      <c r="D14" s="30">
        <f>SUMIFS(Bookings!$B:$B,Bookings!$G:$G,D$4,Bookings!$G:$G,D$5)</f>
        <v>0</v>
      </c>
      <c r="E14" s="30">
        <f>SUMIFS(Bookings!$B:$B,Bookings!$G:$G,E$4,Bookings!$G:$G,E$5)</f>
        <v>0</v>
      </c>
      <c r="F14" s="30">
        <f>SUMIFS(Bookings!$B:$B,Bookings!$G:$G,F$4,Bookings!$G:$G,F$5)</f>
        <v>0</v>
      </c>
      <c r="G14" s="30">
        <f>SUMIFS(Bookings!$B:$B,Bookings!$G:$G,G$4,Bookings!$G:$G,G$5)</f>
        <v>0</v>
      </c>
      <c r="H14" s="30">
        <f>SUMIFS(Bookings!$B:$B,Bookings!$G:$G,H$4,Bookings!$G:$G,H$5)</f>
        <v>0</v>
      </c>
      <c r="I14" s="30">
        <f>SUMIFS(Bookings!$B:$B,Bookings!$G:$G,I$4,Bookings!$G:$G,I$5)</f>
        <v>0</v>
      </c>
      <c r="J14" s="30">
        <f>SUMIFS(Bookings!$B:$B,Bookings!$G:$G,J$4,Bookings!$G:$G,J$5)</f>
        <v>0</v>
      </c>
      <c r="K14" s="30">
        <f>SUMIFS(Bookings!$B:$B,Bookings!$G:$G,K$4,Bookings!$G:$G,K$5)</f>
        <v>0</v>
      </c>
      <c r="L14" s="30">
        <f>SUMIFS(Bookings!$B:$B,Bookings!$G:$G,L$4,Bookings!$G:$G,L$5)</f>
        <v>0</v>
      </c>
      <c r="M14" s="30">
        <f>SUMIFS(Bookings!$B:$B,Bookings!$G:$G,M$4,Bookings!$G:$G,M$5)</f>
        <v>0</v>
      </c>
      <c r="N14" s="30">
        <f>SUMIFS(Bookings!$B:$B,Bookings!$G:$G,N$4,Bookings!$G:$G,N$5)</f>
        <v>0</v>
      </c>
      <c r="O14" s="30"/>
      <c r="P14" s="30">
        <f>SUMIFS(Bookings!$B:$B,Bookings!$G:$G,P$4,Bookings!$G:$G,P$5)</f>
        <v>0</v>
      </c>
      <c r="Q14" s="30">
        <f>SUMIFS(Bookings!$B:$B,Bookings!$G:$G,Q$4,Bookings!$G:$G,Q$5)</f>
        <v>0</v>
      </c>
      <c r="R14" s="30">
        <f>SUMIFS(Bookings!$B:$B,Bookings!$G:$G,R$4,Bookings!$G:$G,R$5)</f>
        <v>0</v>
      </c>
      <c r="S14" s="30">
        <f>SUMIFS(Bookings!$B:$B,Bookings!$G:$G,S$4,Bookings!$G:$G,S$5)</f>
        <v>0</v>
      </c>
      <c r="T14" s="30"/>
      <c r="U14" s="30">
        <f>SUMIFS(Bookings!$B:$B,Bookings!$G:$G,U$4,Bookings!$G:$G,U$5)</f>
        <v>0</v>
      </c>
    </row>
    <row r="15" spans="1:21" x14ac:dyDescent="0.25">
      <c r="A15" s="12" t="s">
        <v>97</v>
      </c>
      <c r="B15" s="13"/>
      <c r="C15" s="39" t="str">
        <f>IFERROR(SUMIFS(Bookings!$B:$B,Bookings!$F:$F,C$4,Bookings!$F:$F,C$5)/(SUMIFS(Bookings!$B:$B,Bookings!$F:$F,C$4,Bookings!$F:$F,C$5)+SUMIFS(Lost!$B:$B,Lost!$F:$F,C$4,Lost!$F:$F,C$5)),"N/a")</f>
        <v>N/a</v>
      </c>
      <c r="D15" s="39" t="str">
        <f>IFERROR(SUMIFS(Bookings!$B:$B,Bookings!$F:$F,D$4,Bookings!$F:$F,D$5)/(SUMIFS(Bookings!$B:$B,Bookings!$F:$F,D$4,Bookings!$F:$F,D$5)+SUMIFS(Lost!$B:$B,Lost!$F:$F,D$4,Lost!$F:$F,D$5)),"N/a")</f>
        <v>N/a</v>
      </c>
      <c r="E15" s="39" t="str">
        <f>IFERROR(SUMIFS(Bookings!$B:$B,Bookings!$F:$F,E$4,Bookings!$F:$F,E$5)/(SUMIFS(Bookings!$B:$B,Bookings!$F:$F,E$4,Bookings!$F:$F,E$5)+SUMIFS(Lost!$B:$B,Lost!$F:$F,E$4,Lost!$F:$F,E$5)),"N/a")</f>
        <v>N/a</v>
      </c>
      <c r="F15" s="39" t="str">
        <f>IFERROR(SUMIFS(Bookings!$B:$B,Bookings!$F:$F,F$4,Bookings!$F:$F,F$5)/(SUMIFS(Bookings!$B:$B,Bookings!$F:$F,F$4,Bookings!$F:$F,F$5)+SUMIFS(Lost!$B:$B,Lost!$F:$F,F$4,Lost!$F:$F,F$5)),"N/a")</f>
        <v>N/a</v>
      </c>
      <c r="G15" s="39" t="str">
        <f>IFERROR(SUMIFS(Bookings!$B:$B,Bookings!$F:$F,G$4,Bookings!$F:$F,G$5)/(SUMIFS(Bookings!$B:$B,Bookings!$F:$F,G$4,Bookings!$F:$F,G$5)+SUMIFS(Lost!$B:$B,Lost!$F:$F,G$4,Lost!$F:$F,G$5)),"N/a")</f>
        <v>N/a</v>
      </c>
      <c r="H15" s="39" t="str">
        <f>IFERROR(SUMIFS(Bookings!$B:$B,Bookings!$F:$F,H$4,Bookings!$F:$F,H$5)/(SUMIFS(Bookings!$B:$B,Bookings!$F:$F,H$4,Bookings!$F:$F,H$5)+SUMIFS(Lost!$B:$B,Lost!$F:$F,H$4,Lost!$F:$F,H$5)),"N/a")</f>
        <v>N/a</v>
      </c>
      <c r="I15" s="39" t="str">
        <f>IFERROR(SUMIFS(Bookings!$B:$B,Bookings!$F:$F,I$4,Bookings!$F:$F,I$5)/(SUMIFS(Bookings!$B:$B,Bookings!$F:$F,I$4,Bookings!$F:$F,I$5)+SUMIFS(Lost!$B:$B,Lost!$F:$F,I$4,Lost!$F:$F,I$5)),"N/a")</f>
        <v>N/a</v>
      </c>
      <c r="J15" s="39" t="str">
        <f>IFERROR(SUMIFS(Bookings!$B:$B,Bookings!$F:$F,J$4,Bookings!$F:$F,J$5)/(SUMIFS(Bookings!$B:$B,Bookings!$F:$F,J$4,Bookings!$F:$F,J$5)+SUMIFS(Lost!$B:$B,Lost!$F:$F,J$4,Lost!$F:$F,J$5)),"N/a")</f>
        <v>N/a</v>
      </c>
      <c r="K15" s="39" t="str">
        <f>IFERROR(SUMIFS(Bookings!$B:$B,Bookings!$F:$F,K$4,Bookings!$F:$F,K$5)/(SUMIFS(Bookings!$B:$B,Bookings!$F:$F,K$4,Bookings!$F:$F,K$5)+SUMIFS(Lost!$B:$B,Lost!$F:$F,K$4,Lost!$F:$F,K$5)),"N/a")</f>
        <v>N/a</v>
      </c>
      <c r="L15" s="39" t="str">
        <f>IFERROR(SUMIFS(Bookings!$B:$B,Bookings!$F:$F,L$4,Bookings!$F:$F,L$5)/(SUMIFS(Bookings!$B:$B,Bookings!$F:$F,L$4,Bookings!$F:$F,L$5)+SUMIFS(Lost!$B:$B,Lost!$F:$F,L$4,Lost!$F:$F,L$5)),"N/a")</f>
        <v>N/a</v>
      </c>
      <c r="M15" s="39" t="str">
        <f>IFERROR(SUMIFS(Bookings!$B:$B,Bookings!$F:$F,M$4,Bookings!$F:$F,M$5)/(SUMIFS(Bookings!$B:$B,Bookings!$F:$F,M$4,Bookings!$F:$F,M$5)+SUMIFS(Lost!$B:$B,Lost!$F:$F,M$4,Lost!$F:$F,M$5)),"N/a")</f>
        <v>N/a</v>
      </c>
      <c r="N15" s="39" t="str">
        <f>IFERROR(SUMIFS(Bookings!$B:$B,Bookings!$F:$F,N$4,Bookings!$F:$F,N$5)/(SUMIFS(Bookings!$B:$B,Bookings!$F:$F,N$4,Bookings!$F:$F,N$5)+SUMIFS(Lost!$B:$B,Lost!$F:$F,N$4,Lost!$F:$F,N$5)),"N/a")</f>
        <v>N/a</v>
      </c>
      <c r="O15" s="39"/>
      <c r="P15" s="39" t="str">
        <f>IFERROR(SUMIFS(Bookings!$B:$B,Bookings!$F:$F,P$4,Bookings!$F:$F,P$5)/(SUMIFS(Bookings!$B:$B,Bookings!$F:$F,P$4,Bookings!$F:$F,P$5)+SUMIFS(Lost!$B:$B,Lost!$F:$F,P$4,Lost!$F:$F,P$5)),"N/a")</f>
        <v>N/a</v>
      </c>
      <c r="Q15" s="39" t="str">
        <f>IFERROR(SUMIFS(Bookings!$B:$B,Bookings!$F:$F,Q$4,Bookings!$F:$F,Q$5)/(SUMIFS(Bookings!$B:$B,Bookings!$F:$F,Q$4,Bookings!$F:$F,Q$5)+SUMIFS(Lost!$B:$B,Lost!$F:$F,Q$4,Lost!$F:$F,Q$5)),"N/a")</f>
        <v>N/a</v>
      </c>
      <c r="R15" s="39" t="str">
        <f>IFERROR(SUMIFS(Bookings!$B:$B,Bookings!$F:$F,R$4,Bookings!$F:$F,R$5)/(SUMIFS(Bookings!$B:$B,Bookings!$F:$F,R$4,Bookings!$F:$F,R$5)+SUMIFS(Lost!$B:$B,Lost!$F:$F,R$4,Lost!$F:$F,R$5)),"N/a")</f>
        <v>N/a</v>
      </c>
      <c r="S15" s="39" t="str">
        <f>IFERROR(SUMIFS(Bookings!$B:$B,Bookings!$F:$F,S$4,Bookings!$F:$F,S$5)/(SUMIFS(Bookings!$B:$B,Bookings!$F:$F,S$4,Bookings!$F:$F,S$5)+SUMIFS(Lost!$B:$B,Lost!$F:$F,S$4,Lost!$F:$F,S$5)),"N/a")</f>
        <v>N/a</v>
      </c>
      <c r="T15" s="39"/>
      <c r="U15" s="39" t="str">
        <f>IFERROR(SUMIFS(Bookings!$B:$B,Bookings!$F:$F,U$4,Bookings!$F:$F,U$5)/(SUMIFS(Bookings!$B:$B,Bookings!$F:$F,U$4,Bookings!$F:$F,U$5)+SUMIFS(Lost!$B:$B,Lost!$F:$F,U$4,Lost!$F:$F,U$5)),"N/a")</f>
        <v>N/a</v>
      </c>
    </row>
    <row r="16" spans="1:21" x14ac:dyDescent="0.25">
      <c r="A16" s="12" t="s">
        <v>98</v>
      </c>
      <c r="B16" s="13"/>
      <c r="C16" s="39" t="str">
        <f>IFERROR(COUNTIFS(Bookings!$F:$F,C$4,Bookings!$F:$F,C$5)/(COUNTIFS(Bookings!$F:$F,C$4,Bookings!$F:$F,C$5)+COUNTIFS(Lost!$F:$F,C$4,Lost!$F:$F,C$5)),"N/a")</f>
        <v>N/a</v>
      </c>
      <c r="D16" s="39" t="str">
        <f>IFERROR(COUNTIFS(Bookings!$F:$F,D$4,Bookings!$F:$F,D$5)/(COUNTIFS(Bookings!$F:$F,D$4,Bookings!$F:$F,D$5)+COUNTIFS(Lost!$F:$F,D$4,Lost!$F:$F,D$5)),"N/a")</f>
        <v>N/a</v>
      </c>
      <c r="E16" s="39" t="str">
        <f>IFERROR(COUNTIFS(Bookings!$F:$F,E$4,Bookings!$F:$F,E$5)/(COUNTIFS(Bookings!$F:$F,E$4,Bookings!$F:$F,E$5)+COUNTIFS(Lost!$F:$F,E$4,Lost!$F:$F,E$5)),"N/a")</f>
        <v>N/a</v>
      </c>
      <c r="F16" s="39" t="str">
        <f>IFERROR(COUNTIFS(Bookings!$F:$F,F$4,Bookings!$F:$F,F$5)/(COUNTIFS(Bookings!$F:$F,F$4,Bookings!$F:$F,F$5)+COUNTIFS(Lost!$F:$F,F$4,Lost!$F:$F,F$5)),"N/a")</f>
        <v>N/a</v>
      </c>
      <c r="G16" s="39" t="str">
        <f>IFERROR(COUNTIFS(Bookings!$F:$F,G$4,Bookings!$F:$F,G$5)/(COUNTIFS(Bookings!$F:$F,G$4,Bookings!$F:$F,G$5)+COUNTIFS(Lost!$F:$F,G$4,Lost!$F:$F,G$5)),"N/a")</f>
        <v>N/a</v>
      </c>
      <c r="H16" s="39" t="str">
        <f>IFERROR(COUNTIFS(Bookings!$F:$F,H$4,Bookings!$F:$F,H$5)/(COUNTIFS(Bookings!$F:$F,H$4,Bookings!$F:$F,H$5)+COUNTIFS(Lost!$F:$F,H$4,Lost!$F:$F,H$5)),"N/a")</f>
        <v>N/a</v>
      </c>
      <c r="I16" s="39" t="str">
        <f>IFERROR(COUNTIFS(Bookings!$F:$F,I$4,Bookings!$F:$F,I$5)/(COUNTIFS(Bookings!$F:$F,I$4,Bookings!$F:$F,I$5)+COUNTIFS(Lost!$F:$F,I$4,Lost!$F:$F,I$5)),"N/a")</f>
        <v>N/a</v>
      </c>
      <c r="J16" s="39" t="str">
        <f>IFERROR(COUNTIFS(Bookings!$F:$F,J$4,Bookings!$F:$F,J$5)/(COUNTIFS(Bookings!$F:$F,J$4,Bookings!$F:$F,J$5)+COUNTIFS(Lost!$F:$F,J$4,Lost!$F:$F,J$5)),"N/a")</f>
        <v>N/a</v>
      </c>
      <c r="K16" s="39" t="str">
        <f>IFERROR(COUNTIFS(Bookings!$F:$F,K$4,Bookings!$F:$F,K$5)/(COUNTIFS(Bookings!$F:$F,K$4,Bookings!$F:$F,K$5)+COUNTIFS(Lost!$F:$F,K$4,Lost!$F:$F,K$5)),"N/a")</f>
        <v>N/a</v>
      </c>
      <c r="L16" s="39" t="str">
        <f>IFERROR(COUNTIFS(Bookings!$F:$F,L$4,Bookings!$F:$F,L$5)/(COUNTIFS(Bookings!$F:$F,L$4,Bookings!$F:$F,L$5)+COUNTIFS(Lost!$F:$F,L$4,Lost!$F:$F,L$5)),"N/a")</f>
        <v>N/a</v>
      </c>
      <c r="M16" s="39" t="str">
        <f>IFERROR(COUNTIFS(Bookings!$F:$F,M$4,Bookings!$F:$F,M$5)/(COUNTIFS(Bookings!$F:$F,M$4,Bookings!$F:$F,M$5)+COUNTIFS(Lost!$F:$F,M$4,Lost!$F:$F,M$5)),"N/a")</f>
        <v>N/a</v>
      </c>
      <c r="N16" s="39" t="str">
        <f>IFERROR(COUNTIFS(Bookings!$F:$F,N$4,Bookings!$F:$F,N$5)/(COUNTIFS(Bookings!$F:$F,N$4,Bookings!$F:$F,N$5)+COUNTIFS(Lost!$F:$F,N$4,Lost!$F:$F,N$5)),"N/a")</f>
        <v>N/a</v>
      </c>
      <c r="O16" s="39"/>
      <c r="P16" s="39" t="str">
        <f>IFERROR(COUNTIFS(Bookings!$F:$F,P$4,Bookings!$F:$F,P$5)/(COUNTIFS(Bookings!$F:$F,P$4,Bookings!$F:$F,P$5)+COUNTIFS(Lost!$F:$F,P$4,Lost!$F:$F,P$5)),"N/a")</f>
        <v>N/a</v>
      </c>
      <c r="Q16" s="39" t="str">
        <f>IFERROR(COUNTIFS(Bookings!$F:$F,Q$4,Bookings!$F:$F,Q$5)/(COUNTIFS(Bookings!$F:$F,Q$4,Bookings!$F:$F,Q$5)+COUNTIFS(Lost!$F:$F,Q$4,Lost!$F:$F,Q$5)),"N/a")</f>
        <v>N/a</v>
      </c>
      <c r="R16" s="39" t="str">
        <f>IFERROR(COUNTIFS(Bookings!$F:$F,R$4,Bookings!$F:$F,R$5)/(COUNTIFS(Bookings!$F:$F,R$4,Bookings!$F:$F,R$5)+COUNTIFS(Lost!$F:$F,R$4,Lost!$F:$F,R$5)),"N/a")</f>
        <v>N/a</v>
      </c>
      <c r="S16" s="39" t="str">
        <f>IFERROR(COUNTIFS(Bookings!$F:$F,S$4,Bookings!$F:$F,S$5)/(COUNTIFS(Bookings!$F:$F,S$4,Bookings!$F:$F,S$5)+COUNTIFS(Lost!$F:$F,S$4,Lost!$F:$F,S$5)),"N/a")</f>
        <v>N/a</v>
      </c>
      <c r="T16" s="39"/>
      <c r="U16" s="39" t="str">
        <f>IFERROR(COUNTIFS(Bookings!$F:$F,U$4,Bookings!$F:$F,U$5)/(COUNTIFS(Bookings!$F:$F,U$4,Bookings!$F:$F,U$5)+COUNTIFS(Lost!$F:$F,U$4,Lost!$F:$F,U$5)),"N/a")</f>
        <v>N/a</v>
      </c>
    </row>
    <row r="17" spans="1:21" ht="6.75" customHeight="1" x14ac:dyDescent="0.25"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x14ac:dyDescent="0.25">
      <c r="A18" s="12" t="s">
        <v>30</v>
      </c>
      <c r="B18" s="13"/>
      <c r="C18" s="19">
        <f>(COUNTIFS(Pipeline!$F:$F,C$4,Pipeline!$F:$F,C$5)+COUNTIFS(Bookings!$F:$F,C$4,Bookings!$F:$F,C$5)+COUNTIFS(Lost!$F:$F,C$4,Lost!$F:$F,C$5))</f>
        <v>0</v>
      </c>
      <c r="D18" s="19">
        <f>(COUNTIFS(Pipeline!$F:$F,D$4,Pipeline!$F:$F,D$5)+COUNTIFS(Bookings!$F:$F,D$4,Bookings!$F:$F,D$5)+COUNTIFS(Lost!$F:$F,D$4,Lost!$F:$F,D$5))</f>
        <v>0</v>
      </c>
      <c r="E18" s="19">
        <f>(COUNTIFS(Pipeline!$F:$F,E$4,Pipeline!$F:$F,E$5)+COUNTIFS(Bookings!$F:$F,E$4,Bookings!$F:$F,E$5)+COUNTIFS(Lost!$F:$F,E$4,Lost!$F:$F,E$5))</f>
        <v>0</v>
      </c>
      <c r="F18" s="19">
        <f>(COUNTIFS(Pipeline!$F:$F,F$4,Pipeline!$F:$F,F$5)+COUNTIFS(Bookings!$F:$F,F$4,Bookings!$F:$F,F$5)+COUNTIFS(Lost!$F:$F,F$4,Lost!$F:$F,F$5))</f>
        <v>0</v>
      </c>
      <c r="G18" s="19">
        <f>(COUNTIFS(Pipeline!$F:$F,G$4,Pipeline!$F:$F,G$5)+COUNTIFS(Bookings!$F:$F,G$4,Bookings!$F:$F,G$5)+COUNTIFS(Lost!$F:$F,G$4,Lost!$F:$F,G$5))</f>
        <v>0</v>
      </c>
      <c r="H18" s="19">
        <f>(COUNTIFS(Pipeline!$F:$F,H$4,Pipeline!$F:$F,H$5)+COUNTIFS(Bookings!$F:$F,H$4,Bookings!$F:$F,H$5)+COUNTIFS(Lost!$F:$F,H$4,Lost!$F:$F,H$5))</f>
        <v>0</v>
      </c>
      <c r="I18" s="19">
        <f>(COUNTIFS(Pipeline!$F:$F,I$4,Pipeline!$F:$F,I$5)+COUNTIFS(Bookings!$F:$F,I$4,Bookings!$F:$F,I$5)+COUNTIFS(Lost!$F:$F,I$4,Lost!$F:$F,I$5))</f>
        <v>0</v>
      </c>
      <c r="J18" s="19">
        <f>(COUNTIFS(Pipeline!$F:$F,J$4,Pipeline!$F:$F,J$5)+COUNTIFS(Bookings!$F:$F,J$4,Bookings!$F:$F,J$5)+COUNTIFS(Lost!$F:$F,J$4,Lost!$F:$F,J$5))</f>
        <v>0</v>
      </c>
      <c r="K18" s="19">
        <f>(COUNTIFS(Pipeline!$F:$F,K$4,Pipeline!$F:$F,K$5)+COUNTIFS(Bookings!$F:$F,K$4,Bookings!$F:$F,K$5)+COUNTIFS(Lost!$F:$F,K$4,Lost!$F:$F,K$5))</f>
        <v>0</v>
      </c>
      <c r="L18" s="19">
        <f>(COUNTIFS(Pipeline!$F:$F,L$4,Pipeline!$F:$F,L$5)+COUNTIFS(Bookings!$F:$F,L$4,Bookings!$F:$F,L$5)+COUNTIFS(Lost!$F:$F,L$4,Lost!$F:$F,L$5))</f>
        <v>0</v>
      </c>
      <c r="M18" s="19">
        <f>(COUNTIFS(Pipeline!$F:$F,M$4,Pipeline!$F:$F,M$5)+COUNTIFS(Bookings!$F:$F,M$4,Bookings!$F:$F,M$5)+COUNTIFS(Lost!$F:$F,M$4,Lost!$F:$F,M$5))</f>
        <v>0</v>
      </c>
      <c r="N18" s="19">
        <f>(COUNTIFS(Pipeline!$F:$F,N$4,Pipeline!$F:$F,N$5)+COUNTIFS(Bookings!$F:$F,N$4,Bookings!$F:$F,N$5)+COUNTIFS(Lost!$F:$F,N$4,Lost!$F:$F,N$5))</f>
        <v>0</v>
      </c>
      <c r="O18" s="19"/>
      <c r="P18" s="19">
        <f>(COUNTIFS(Pipeline!$F:$F,P$4,Pipeline!$F:$F,P$5)+COUNTIFS(Bookings!$F:$F,P$4,Bookings!$F:$F,P$5)+COUNTIFS(Lost!$F:$F,P$4,Lost!$F:$F,P$5))</f>
        <v>0</v>
      </c>
      <c r="Q18" s="19">
        <f>(COUNTIFS(Pipeline!$F:$F,Q$4,Pipeline!$F:$F,Q$5)+COUNTIFS(Bookings!$F:$F,Q$4,Bookings!$F:$F,Q$5)+COUNTIFS(Lost!$F:$F,Q$4,Lost!$F:$F,Q$5))</f>
        <v>0</v>
      </c>
      <c r="R18" s="19">
        <f>(COUNTIFS(Pipeline!$F:$F,R$4,Pipeline!$F:$F,R$5)+COUNTIFS(Bookings!$F:$F,R$4,Bookings!$F:$F,R$5)+COUNTIFS(Lost!$F:$F,R$4,Lost!$F:$F,R$5))</f>
        <v>0</v>
      </c>
      <c r="S18" s="19">
        <f>(COUNTIFS(Pipeline!$F:$F,S$4,Pipeline!$F:$F,S$5)+COUNTIFS(Bookings!$F:$F,S$4,Bookings!$F:$F,S$5)+COUNTIFS(Lost!$F:$F,S$4,Lost!$F:$F,S$5))</f>
        <v>0</v>
      </c>
      <c r="T18" s="19"/>
      <c r="U18" s="19">
        <f>(COUNTIFS(Pipeline!$F:$F,U$4,Pipeline!$F:$F,U$5)+COUNTIFS(Bookings!$F:$F,U$4,Bookings!$F:$F,U$5)+COUNTIFS(Lost!$F:$F,U$4,Lost!$F:$F,U$5))</f>
        <v>0</v>
      </c>
    </row>
    <row r="19" spans="1:21" x14ac:dyDescent="0.25">
      <c r="A19" s="12" t="s">
        <v>24</v>
      </c>
      <c r="B19" s="13"/>
      <c r="C19" s="30">
        <f>IFERROR((SUMIFS(Pipeline!$B:$B,Pipeline!$F:$F,C$4,Pipeline!$F:$F,C$5)+SUMIFS(Bookings!$B:$B,Bookings!$F:$F,C$4,Bookings!$F:$F,C$5)+SUMIFS(Lost!$B:$B,Lost!$F:$F,C$4,Lost!$F:$F,C$5))/(COUNTIFS(Pipeline!$F:$F,C$4,Pipeline!$F:$F,C$5)+COUNTIFS(Bookings!$F:$F,C$4,Bookings!$F:$F,C$5)+COUNTIFS(Lost!$F:$F,C$4,Lost!$F:$F,C$5)),0)</f>
        <v>0</v>
      </c>
      <c r="D19" s="30">
        <f>IFERROR((SUMIFS(Pipeline!$B:$B,Pipeline!$F:$F,D$4,Pipeline!$F:$F,D$5)+SUMIFS(Bookings!$B:$B,Bookings!$F:$F,D$4,Bookings!$F:$F,D$5)+SUMIFS(Lost!$B:$B,Lost!$F:$F,D$4,Lost!$F:$F,D$5))/(COUNTIFS(Pipeline!$F:$F,D$4,Pipeline!$F:$F,D$5)+COUNTIFS(Bookings!$F:$F,D$4,Bookings!$F:$F,D$5)+COUNTIFS(Lost!$F:$F,D$4,Lost!$F:$F,D$5)),0)</f>
        <v>0</v>
      </c>
      <c r="E19" s="30">
        <f>IFERROR((SUMIFS(Pipeline!$B:$B,Pipeline!$F:$F,E$4,Pipeline!$F:$F,E$5)+SUMIFS(Bookings!$B:$B,Bookings!$F:$F,E$4,Bookings!$F:$F,E$5)+SUMIFS(Lost!$B:$B,Lost!$F:$F,E$4,Lost!$F:$F,E$5))/(COUNTIFS(Pipeline!$F:$F,E$4,Pipeline!$F:$F,E$5)+COUNTIFS(Bookings!$F:$F,E$4,Bookings!$F:$F,E$5)+COUNTIFS(Lost!$F:$F,E$4,Lost!$F:$F,E$5)),0)</f>
        <v>0</v>
      </c>
      <c r="F19" s="30">
        <f>IFERROR((SUMIFS(Pipeline!$B:$B,Pipeline!$F:$F,F$4,Pipeline!$F:$F,F$5)+SUMIFS(Bookings!$B:$B,Bookings!$F:$F,F$4,Bookings!$F:$F,F$5)+SUMIFS(Lost!$B:$B,Lost!$F:$F,F$4,Lost!$F:$F,F$5))/(COUNTIFS(Pipeline!$F:$F,F$4,Pipeline!$F:$F,F$5)+COUNTIFS(Bookings!$F:$F,F$4,Bookings!$F:$F,F$5)+COUNTIFS(Lost!$F:$F,F$4,Lost!$F:$F,F$5)),0)</f>
        <v>0</v>
      </c>
      <c r="G19" s="30">
        <f>IFERROR((SUMIFS(Pipeline!$B:$B,Pipeline!$F:$F,G$4,Pipeline!$F:$F,G$5)+SUMIFS(Bookings!$B:$B,Bookings!$F:$F,G$4,Bookings!$F:$F,G$5)+SUMIFS(Lost!$B:$B,Lost!$F:$F,G$4,Lost!$F:$F,G$5))/(COUNTIFS(Pipeline!$F:$F,G$4,Pipeline!$F:$F,G$5)+COUNTIFS(Bookings!$F:$F,G$4,Bookings!$F:$F,G$5)+COUNTIFS(Lost!$F:$F,G$4,Lost!$F:$F,G$5)),0)</f>
        <v>0</v>
      </c>
      <c r="H19" s="30">
        <f>IFERROR((SUMIFS(Pipeline!$B:$B,Pipeline!$F:$F,H$4,Pipeline!$F:$F,H$5)+SUMIFS(Bookings!$B:$B,Bookings!$F:$F,H$4,Bookings!$F:$F,H$5)+SUMIFS(Lost!$B:$B,Lost!$F:$F,H$4,Lost!$F:$F,H$5))/(COUNTIFS(Pipeline!$F:$F,H$4,Pipeline!$F:$F,H$5)+COUNTIFS(Bookings!$F:$F,H$4,Bookings!$F:$F,H$5)+COUNTIFS(Lost!$F:$F,H$4,Lost!$F:$F,H$5)),0)</f>
        <v>0</v>
      </c>
      <c r="I19" s="30">
        <f>IFERROR((SUMIFS(Pipeline!$B:$B,Pipeline!$F:$F,I$4,Pipeline!$F:$F,I$5)+SUMIFS(Bookings!$B:$B,Bookings!$F:$F,I$4,Bookings!$F:$F,I$5)+SUMIFS(Lost!$B:$B,Lost!$F:$F,I$4,Lost!$F:$F,I$5))/(COUNTIFS(Pipeline!$F:$F,I$4,Pipeline!$F:$F,I$5)+COUNTIFS(Bookings!$F:$F,I$4,Bookings!$F:$F,I$5)+COUNTIFS(Lost!$F:$F,I$4,Lost!$F:$F,I$5)),0)</f>
        <v>0</v>
      </c>
      <c r="J19" s="30">
        <f>IFERROR((SUMIFS(Pipeline!$B:$B,Pipeline!$F:$F,J$4,Pipeline!$F:$F,J$5)+SUMIFS(Bookings!$B:$B,Bookings!$F:$F,J$4,Bookings!$F:$F,J$5)+SUMIFS(Lost!$B:$B,Lost!$F:$F,J$4,Lost!$F:$F,J$5))/(COUNTIFS(Pipeline!$F:$F,J$4,Pipeline!$F:$F,J$5)+COUNTIFS(Bookings!$F:$F,J$4,Bookings!$F:$F,J$5)+COUNTIFS(Lost!$F:$F,J$4,Lost!$F:$F,J$5)),0)</f>
        <v>0</v>
      </c>
      <c r="K19" s="30">
        <f>IFERROR((SUMIFS(Pipeline!$B:$B,Pipeline!$F:$F,K$4,Pipeline!$F:$F,K$5)+SUMIFS(Bookings!$B:$B,Bookings!$F:$F,K$4,Bookings!$F:$F,K$5)+SUMIFS(Lost!$B:$B,Lost!$F:$F,K$4,Lost!$F:$F,K$5))/(COUNTIFS(Pipeline!$F:$F,K$4,Pipeline!$F:$F,K$5)+COUNTIFS(Bookings!$F:$F,K$4,Bookings!$F:$F,K$5)+COUNTIFS(Lost!$F:$F,K$4,Lost!$F:$F,K$5)),0)</f>
        <v>0</v>
      </c>
      <c r="L19" s="30">
        <f>IFERROR((SUMIFS(Pipeline!$B:$B,Pipeline!$F:$F,L$4,Pipeline!$F:$F,L$5)+SUMIFS(Bookings!$B:$B,Bookings!$F:$F,L$4,Bookings!$F:$F,L$5)+SUMIFS(Lost!$B:$B,Lost!$F:$F,L$4,Lost!$F:$F,L$5))/(COUNTIFS(Pipeline!$F:$F,L$4,Pipeline!$F:$F,L$5)+COUNTIFS(Bookings!$F:$F,L$4,Bookings!$F:$F,L$5)+COUNTIFS(Lost!$F:$F,L$4,Lost!$F:$F,L$5)),0)</f>
        <v>0</v>
      </c>
      <c r="M19" s="30">
        <f>IFERROR((SUMIFS(Pipeline!$B:$B,Pipeline!$F:$F,M$4,Pipeline!$F:$F,M$5)+SUMIFS(Bookings!$B:$B,Bookings!$F:$F,M$4,Bookings!$F:$F,M$5)+SUMIFS(Lost!$B:$B,Lost!$F:$F,M$4,Lost!$F:$F,M$5))/(COUNTIFS(Pipeline!$F:$F,M$4,Pipeline!$F:$F,M$5)+COUNTIFS(Bookings!$F:$F,M$4,Bookings!$F:$F,M$5)+COUNTIFS(Lost!$F:$F,M$4,Lost!$F:$F,M$5)),0)</f>
        <v>0</v>
      </c>
      <c r="N19" s="30">
        <f>IFERROR((SUMIFS(Pipeline!$B:$B,Pipeline!$F:$F,N$4,Pipeline!$F:$F,N$5)+SUMIFS(Bookings!$B:$B,Bookings!$F:$F,N$4,Bookings!$F:$F,N$5)+SUMIFS(Lost!$B:$B,Lost!$F:$F,N$4,Lost!$F:$F,N$5))/(COUNTIFS(Pipeline!$F:$F,N$4,Pipeline!$F:$F,N$5)+COUNTIFS(Bookings!$F:$F,N$4,Bookings!$F:$F,N$5)+COUNTIFS(Lost!$F:$F,N$4,Lost!$F:$F,N$5)),0)</f>
        <v>0</v>
      </c>
      <c r="O19" s="30"/>
      <c r="P19" s="30">
        <f>IFERROR((SUMIFS(Pipeline!$B:$B,Pipeline!$F:$F,P$4,Pipeline!$F:$F,P$5)+SUMIFS(Bookings!$B:$B,Bookings!$F:$F,P$4,Bookings!$F:$F,P$5)+SUMIFS(Lost!$B:$B,Lost!$F:$F,P$4,Lost!$F:$F,P$5))/(COUNTIFS(Pipeline!$F:$F,P$4,Pipeline!$F:$F,P$5)+COUNTIFS(Bookings!$F:$F,P$4,Bookings!$F:$F,P$5)+COUNTIFS(Lost!$F:$F,P$4,Lost!$F:$F,P$5)),0)</f>
        <v>0</v>
      </c>
      <c r="Q19" s="30">
        <f>IFERROR((SUMIFS(Pipeline!$B:$B,Pipeline!$F:$F,Q$4,Pipeline!$F:$F,Q$5)+SUMIFS(Bookings!$B:$B,Bookings!$F:$F,Q$4,Bookings!$F:$F,Q$5)+SUMIFS(Lost!$B:$B,Lost!$F:$F,Q$4,Lost!$F:$F,Q$5))/(COUNTIFS(Pipeline!$F:$F,Q$4,Pipeline!$F:$F,Q$5)+COUNTIFS(Bookings!$F:$F,Q$4,Bookings!$F:$F,Q$5)+COUNTIFS(Lost!$F:$F,Q$4,Lost!$F:$F,Q$5)),0)</f>
        <v>0</v>
      </c>
      <c r="R19" s="30">
        <f>IFERROR((SUMIFS(Pipeline!$B:$B,Pipeline!$F:$F,R$4,Pipeline!$F:$F,R$5)+SUMIFS(Bookings!$B:$B,Bookings!$F:$F,R$4,Bookings!$F:$F,R$5)+SUMIFS(Lost!$B:$B,Lost!$F:$F,R$4,Lost!$F:$F,R$5))/(COUNTIFS(Pipeline!$F:$F,R$4,Pipeline!$F:$F,R$5)+COUNTIFS(Bookings!$F:$F,R$4,Bookings!$F:$F,R$5)+COUNTIFS(Lost!$F:$F,R$4,Lost!$F:$F,R$5)),0)</f>
        <v>0</v>
      </c>
      <c r="S19" s="30">
        <f>IFERROR((SUMIFS(Pipeline!$B:$B,Pipeline!$F:$F,S$4,Pipeline!$F:$F,S$5)+SUMIFS(Bookings!$B:$B,Bookings!$F:$F,S$4,Bookings!$F:$F,S$5)+SUMIFS(Lost!$B:$B,Lost!$F:$F,S$4,Lost!$F:$F,S$5))/(COUNTIFS(Pipeline!$F:$F,S$4,Pipeline!$F:$F,S$5)+COUNTIFS(Bookings!$F:$F,S$4,Bookings!$F:$F,S$5)+COUNTIFS(Lost!$F:$F,S$4,Lost!$F:$F,S$5)),0)</f>
        <v>0</v>
      </c>
      <c r="T19" s="30"/>
      <c r="U19" s="30">
        <f>IFERROR((SUMIFS(Pipeline!$B:$B,Pipeline!$F:$F,U$4,Pipeline!$F:$F,U$5)+SUMIFS(Bookings!$B:$B,Bookings!$F:$F,U$4,Bookings!$F:$F,U$5)+SUMIFS(Lost!$B:$B,Lost!$F:$F,U$4,Lost!$F:$F,U$5))/(COUNTIFS(Pipeline!$F:$F,U$4,Pipeline!$F:$F,U$5)+COUNTIFS(Bookings!$F:$F,U$4,Bookings!$F:$F,U$5)+COUNTIFS(Lost!$F:$F,U$4,Lost!$F:$F,U$5)),0)</f>
        <v>0</v>
      </c>
    </row>
    <row r="20" spans="1:21" x14ac:dyDescent="0.25">
      <c r="A20" s="12" t="s">
        <v>31</v>
      </c>
      <c r="B20" s="13"/>
      <c r="C20" s="19">
        <f>COUNTIFS(Bookings!$G:$G,C$4,Bookings!$G:$G,C$5)</f>
        <v>0</v>
      </c>
      <c r="D20" s="19">
        <f>COUNTIFS(Bookings!$G:$G,D$4,Bookings!$G:$G,D$5)</f>
        <v>0</v>
      </c>
      <c r="E20" s="19">
        <f>COUNTIFS(Bookings!$G:$G,E$4,Bookings!$G:$G,E$5)</f>
        <v>0</v>
      </c>
      <c r="F20" s="19">
        <f>COUNTIFS(Bookings!$G:$G,F$4,Bookings!$G:$G,F$5)</f>
        <v>0</v>
      </c>
      <c r="G20" s="19">
        <f>COUNTIFS(Bookings!$G:$G,G$4,Bookings!$G:$G,G$5)</f>
        <v>0</v>
      </c>
      <c r="H20" s="19">
        <f>COUNTIFS(Bookings!$G:$G,H$4,Bookings!$G:$G,H$5)</f>
        <v>0</v>
      </c>
      <c r="I20" s="19">
        <f>COUNTIFS(Bookings!$G:$G,I$4,Bookings!$G:$G,I$5)</f>
        <v>0</v>
      </c>
      <c r="J20" s="19">
        <f>COUNTIFS(Bookings!$G:$G,J$4,Bookings!$G:$G,J$5)</f>
        <v>0</v>
      </c>
      <c r="K20" s="19">
        <f>COUNTIFS(Bookings!$G:$G,K$4,Bookings!$G:$G,K$5)</f>
        <v>0</v>
      </c>
      <c r="L20" s="19">
        <f>COUNTIFS(Bookings!$G:$G,L$4,Bookings!$G:$G,L$5)</f>
        <v>0</v>
      </c>
      <c r="M20" s="19">
        <f>COUNTIFS(Bookings!$G:$G,M$4,Bookings!$G:$G,M$5)</f>
        <v>0</v>
      </c>
      <c r="N20" s="19">
        <f>COUNTIFS(Bookings!$G:$G,N$4,Bookings!$G:$G,N$5)</f>
        <v>0</v>
      </c>
      <c r="O20" s="19"/>
      <c r="P20" s="19">
        <f>COUNTIFS(Bookings!$G:$G,P$4,Bookings!$G:$G,P$5)</f>
        <v>0</v>
      </c>
      <c r="Q20" s="19">
        <f>COUNTIFS(Bookings!$G:$G,Q$4,Bookings!$G:$G,Q$5)</f>
        <v>0</v>
      </c>
      <c r="R20" s="19">
        <f>COUNTIFS(Bookings!$G:$G,R$4,Bookings!$G:$G,R$5)</f>
        <v>0</v>
      </c>
      <c r="S20" s="19">
        <f>COUNTIFS(Bookings!$G:$G,S$4,Bookings!$G:$G,S$5)</f>
        <v>0</v>
      </c>
      <c r="T20" s="19"/>
      <c r="U20" s="19">
        <f>COUNTIFS(Bookings!$G:$G,U$4,Bookings!$G:$G,U$5)</f>
        <v>0</v>
      </c>
    </row>
    <row r="21" spans="1:21" x14ac:dyDescent="0.25">
      <c r="A21" s="12" t="s">
        <v>26</v>
      </c>
      <c r="B21" s="13"/>
      <c r="C21" s="30">
        <f>IFERROR((SUMIFS(Bookings!$B:$B,Bookings!$G:$G,C$4,Bookings!$G:$G,C$5))/COUNTIFS(Bookings!$G:$G,C$4,Bookings!$G:$G,C$5),0)</f>
        <v>0</v>
      </c>
      <c r="D21" s="30">
        <f>IFERROR((SUMIFS(Bookings!$B:$B,Bookings!$G:$G,D$4,Bookings!$G:$G,D$5))/COUNTIFS(Bookings!$G:$G,D$4,Bookings!$G:$G,D$5),0)</f>
        <v>0</v>
      </c>
      <c r="E21" s="30">
        <f>IFERROR((SUMIFS(Bookings!$B:$B,Bookings!$G:$G,E$4,Bookings!$G:$G,E$5))/COUNTIFS(Bookings!$G:$G,E$4,Bookings!$G:$G,E$5),0)</f>
        <v>0</v>
      </c>
      <c r="F21" s="30">
        <f>IFERROR((SUMIFS(Bookings!$B:$B,Bookings!$G:$G,F$4,Bookings!$G:$G,F$5))/COUNTIFS(Bookings!$G:$G,F$4,Bookings!$G:$G,F$5),0)</f>
        <v>0</v>
      </c>
      <c r="G21" s="30">
        <f>IFERROR((SUMIFS(Bookings!$B:$B,Bookings!$G:$G,G$4,Bookings!$G:$G,G$5))/COUNTIFS(Bookings!$G:$G,G$4,Bookings!$G:$G,G$5),0)</f>
        <v>0</v>
      </c>
      <c r="H21" s="30">
        <f>IFERROR((SUMIFS(Bookings!$B:$B,Bookings!$G:$G,H$4,Bookings!$G:$G,H$5))/COUNTIFS(Bookings!$G:$G,H$4,Bookings!$G:$G,H$5),0)</f>
        <v>0</v>
      </c>
      <c r="I21" s="30">
        <f>IFERROR((SUMIFS(Bookings!$B:$B,Bookings!$G:$G,I$4,Bookings!$G:$G,I$5))/COUNTIFS(Bookings!$G:$G,I$4,Bookings!$G:$G,I$5),0)</f>
        <v>0</v>
      </c>
      <c r="J21" s="30">
        <f>IFERROR((SUMIFS(Bookings!$B:$B,Bookings!$G:$G,J$4,Bookings!$G:$G,J$5))/COUNTIFS(Bookings!$G:$G,J$4,Bookings!$G:$G,J$5),0)</f>
        <v>0</v>
      </c>
      <c r="K21" s="30">
        <f>IFERROR((SUMIFS(Bookings!$B:$B,Bookings!$G:$G,K$4,Bookings!$G:$G,K$5))/COUNTIFS(Bookings!$G:$G,K$4,Bookings!$G:$G,K$5),0)</f>
        <v>0</v>
      </c>
      <c r="L21" s="30">
        <f>IFERROR((SUMIFS(Bookings!$B:$B,Bookings!$G:$G,L$4,Bookings!$G:$G,L$5))/COUNTIFS(Bookings!$G:$G,L$4,Bookings!$G:$G,L$5),0)</f>
        <v>0</v>
      </c>
      <c r="M21" s="30">
        <f>IFERROR((SUMIFS(Bookings!$B:$B,Bookings!$G:$G,M$4,Bookings!$G:$G,M$5))/COUNTIFS(Bookings!$G:$G,M$4,Bookings!$G:$G,M$5),0)</f>
        <v>0</v>
      </c>
      <c r="N21" s="30">
        <f>IFERROR((SUMIFS(Bookings!$B:$B,Bookings!$G:$G,N$4,Bookings!$G:$G,N$5))/COUNTIFS(Bookings!$G:$G,N$4,Bookings!$G:$G,N$5),0)</f>
        <v>0</v>
      </c>
      <c r="O21" s="30"/>
      <c r="P21" s="30">
        <f>IFERROR((SUMIFS(Bookings!$B:$B,Bookings!$G:$G,P$4,Bookings!$G:$G,P$5))/COUNTIFS(Bookings!$G:$G,P$4,Bookings!$G:$G,P$5),0)</f>
        <v>0</v>
      </c>
      <c r="Q21" s="30">
        <f>IFERROR((SUMIFS(Bookings!$B:$B,Bookings!$G:$G,Q$4,Bookings!$G:$G,Q$5))/COUNTIFS(Bookings!$G:$G,Q$4,Bookings!$G:$G,Q$5),0)</f>
        <v>0</v>
      </c>
      <c r="R21" s="30">
        <f>IFERROR((SUMIFS(Bookings!$B:$B,Bookings!$G:$G,R$4,Bookings!$G:$G,R$5))/COUNTIFS(Bookings!$G:$G,R$4,Bookings!$G:$G,R$5),0)</f>
        <v>0</v>
      </c>
      <c r="S21" s="30">
        <f>IFERROR((SUMIFS(Bookings!$B:$B,Bookings!$G:$G,S$4,Bookings!$G:$G,S$5))/COUNTIFS(Bookings!$G:$G,S$4,Bookings!$G:$G,S$5),0)</f>
        <v>0</v>
      </c>
      <c r="T21" s="30"/>
      <c r="U21" s="30">
        <f>IFERROR((SUMIFS(Bookings!$B:$B,Bookings!$G:$G,U$4,Bookings!$G:$G,U$5))/COUNTIFS(Bookings!$G:$G,U$4,Bookings!$G:$G,U$5),0)</f>
        <v>0</v>
      </c>
    </row>
    <row r="22" spans="1:21" ht="6.75" customHeight="1" x14ac:dyDescent="0.25">
      <c r="B22" s="13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x14ac:dyDescent="0.25">
      <c r="A23" s="12" t="s">
        <v>54</v>
      </c>
      <c r="B23" s="13"/>
      <c r="C23" s="30">
        <f>SUMIFS(Bookings!$B:$B,Bookings!$G:$G,C$4,Bookings!$G:$G,C$5,Bookings!$D:$D,"New")</f>
        <v>0</v>
      </c>
      <c r="D23" s="30">
        <f>SUMIFS(Bookings!$B:$B,Bookings!$G:$G,D$4,Bookings!$G:$G,D$5,Bookings!$D:$D,"New")</f>
        <v>0</v>
      </c>
      <c r="E23" s="30">
        <f>SUMIFS(Bookings!$B:$B,Bookings!$G:$G,E$4,Bookings!$G:$G,E$5,Bookings!$D:$D,"New")</f>
        <v>0</v>
      </c>
      <c r="F23" s="30">
        <f>SUMIFS(Bookings!$B:$B,Bookings!$G:$G,F$4,Bookings!$G:$G,F$5,Bookings!$D:$D,"New")</f>
        <v>0</v>
      </c>
      <c r="G23" s="30">
        <f>SUMIFS(Bookings!$B:$B,Bookings!$G:$G,G$4,Bookings!$G:$G,G$5,Bookings!$D:$D,"New")</f>
        <v>0</v>
      </c>
      <c r="H23" s="30">
        <f>SUMIFS(Bookings!$B:$B,Bookings!$G:$G,H$4,Bookings!$G:$G,H$5,Bookings!$D:$D,"New")</f>
        <v>0</v>
      </c>
      <c r="I23" s="30">
        <f>SUMIFS(Bookings!$B:$B,Bookings!$G:$G,I$4,Bookings!$G:$G,I$5,Bookings!$D:$D,"New")</f>
        <v>0</v>
      </c>
      <c r="J23" s="30">
        <f>SUMIFS(Bookings!$B:$B,Bookings!$G:$G,J$4,Bookings!$G:$G,J$5,Bookings!$D:$D,"New")</f>
        <v>0</v>
      </c>
      <c r="K23" s="30">
        <f>SUMIFS(Bookings!$B:$B,Bookings!$G:$G,K$4,Bookings!$G:$G,K$5,Bookings!$D:$D,"New")</f>
        <v>0</v>
      </c>
      <c r="L23" s="30">
        <f>SUMIFS(Bookings!$B:$B,Bookings!$G:$G,L$4,Bookings!$G:$G,L$5,Bookings!$D:$D,"New")</f>
        <v>0</v>
      </c>
      <c r="M23" s="30">
        <f>SUMIFS(Bookings!$B:$B,Bookings!$G:$G,M$4,Bookings!$G:$G,M$5,Bookings!$D:$D,"New")</f>
        <v>0</v>
      </c>
      <c r="N23" s="30">
        <f>SUMIFS(Bookings!$B:$B,Bookings!$G:$G,N$4,Bookings!$G:$G,N$5,Bookings!$D:$D,"New")</f>
        <v>0</v>
      </c>
      <c r="O23" s="30"/>
      <c r="P23" s="30">
        <f>SUMIFS(Bookings!$B:$B,Bookings!$G:$G,P$4,Bookings!$G:$G,P$5,Bookings!$D:$D,"New")</f>
        <v>0</v>
      </c>
      <c r="Q23" s="30">
        <f>SUMIFS(Bookings!$B:$B,Bookings!$G:$G,Q$4,Bookings!$G:$G,Q$5,Bookings!$D:$D,"New")</f>
        <v>0</v>
      </c>
      <c r="R23" s="30">
        <f>SUMIFS(Bookings!$B:$B,Bookings!$G:$G,R$4,Bookings!$G:$G,R$5,Bookings!$D:$D,"New")</f>
        <v>0</v>
      </c>
      <c r="S23" s="30">
        <f>SUMIFS(Bookings!$B:$B,Bookings!$G:$G,S$4,Bookings!$G:$G,S$5,Bookings!$D:$D,"New")</f>
        <v>0</v>
      </c>
      <c r="T23" s="30"/>
      <c r="U23" s="30">
        <f>SUMIFS(Bookings!$B:$B,Bookings!$G:$G,U$4,Bookings!$G:$G,U$5,Bookings!$D:$D,"New")</f>
        <v>0</v>
      </c>
    </row>
    <row r="24" spans="1:21" x14ac:dyDescent="0.25">
      <c r="A24" s="12" t="s">
        <v>90</v>
      </c>
      <c r="C24" s="30">
        <f>SUMIFS(Bookings!$B:$B,Bookings!$G:$G,C$4,Bookings!$G:$G,C$5,Bookings!$D:$D,"Cross-Sell")</f>
        <v>0</v>
      </c>
      <c r="D24" s="30">
        <f>SUMIFS(Bookings!$B:$B,Bookings!$G:$G,D$4,Bookings!$G:$G,D$5,Bookings!$D:$D,"Cross-Sell")</f>
        <v>0</v>
      </c>
      <c r="E24" s="30">
        <f>SUMIFS(Bookings!$B:$B,Bookings!$G:$G,E$4,Bookings!$G:$G,E$5,Bookings!$D:$D,"Cross-Sell")</f>
        <v>0</v>
      </c>
      <c r="F24" s="30">
        <f>SUMIFS(Bookings!$B:$B,Bookings!$G:$G,F$4,Bookings!$G:$G,F$5,Bookings!$D:$D,"Cross-Sell")</f>
        <v>0</v>
      </c>
      <c r="G24" s="30">
        <f>SUMIFS(Bookings!$B:$B,Bookings!$G:$G,G$4,Bookings!$G:$G,G$5,Bookings!$D:$D,"Cross-Sell")</f>
        <v>0</v>
      </c>
      <c r="H24" s="30">
        <f>SUMIFS(Bookings!$B:$B,Bookings!$G:$G,H$4,Bookings!$G:$G,H$5,Bookings!$D:$D,"Cross-Sell")</f>
        <v>0</v>
      </c>
      <c r="I24" s="30">
        <f>SUMIFS(Bookings!$B:$B,Bookings!$G:$G,I$4,Bookings!$G:$G,I$5,Bookings!$D:$D,"Cross-Sell")</f>
        <v>0</v>
      </c>
      <c r="J24" s="30">
        <f>SUMIFS(Bookings!$B:$B,Bookings!$G:$G,J$4,Bookings!$G:$G,J$5,Bookings!$D:$D,"Cross-Sell")</f>
        <v>0</v>
      </c>
      <c r="K24" s="30">
        <f>SUMIFS(Bookings!$B:$B,Bookings!$G:$G,K$4,Bookings!$G:$G,K$5,Bookings!$D:$D,"Cross-Sell")</f>
        <v>0</v>
      </c>
      <c r="L24" s="30">
        <f>SUMIFS(Bookings!$B:$B,Bookings!$G:$G,L$4,Bookings!$G:$G,L$5,Bookings!$D:$D,"Cross-Sell")</f>
        <v>0</v>
      </c>
      <c r="M24" s="30">
        <f>SUMIFS(Bookings!$B:$B,Bookings!$G:$G,M$4,Bookings!$G:$G,M$5,Bookings!$D:$D,"Cross-Sell")</f>
        <v>0</v>
      </c>
      <c r="N24" s="30">
        <f>SUMIFS(Bookings!$B:$B,Bookings!$G:$G,N$4,Bookings!$G:$G,N$5,Bookings!$D:$D,"Cross-Sell")</f>
        <v>0</v>
      </c>
      <c r="O24" s="30"/>
      <c r="P24" s="30">
        <f>SUMIFS(Bookings!$B:$B,Bookings!$G:$G,P$4,Bookings!$G:$G,P$5,Bookings!$D:$D,"Cross-Sell")</f>
        <v>0</v>
      </c>
      <c r="Q24" s="30">
        <f>SUMIFS(Bookings!$B:$B,Bookings!$G:$G,Q$4,Bookings!$G:$G,Q$5,Bookings!$D:$D,"Cross-Sell")</f>
        <v>0</v>
      </c>
      <c r="R24" s="30">
        <f>SUMIFS(Bookings!$B:$B,Bookings!$G:$G,R$4,Bookings!$G:$G,R$5,Bookings!$D:$D,"Cross-Sell")</f>
        <v>0</v>
      </c>
      <c r="S24" s="30">
        <f>SUMIFS(Bookings!$B:$B,Bookings!$G:$G,S$4,Bookings!$G:$G,S$5,Bookings!$D:$D,"Cross-Sell")</f>
        <v>0</v>
      </c>
      <c r="T24" s="30"/>
      <c r="U24" s="30">
        <f>SUMIFS(Bookings!$B:$B,Bookings!$G:$G,U$4,Bookings!$G:$G,U$5,Bookings!$D:$D,"Cross-Sell")</f>
        <v>0</v>
      </c>
    </row>
    <row r="25" spans="1:21" x14ac:dyDescent="0.25">
      <c r="A25" s="12" t="s">
        <v>91</v>
      </c>
      <c r="C25" s="30">
        <f>SUMIFS(Bookings!$B:$B,Bookings!$G:$G,C$4,Bookings!$G:$G,C$5,Bookings!$D:$D,"Upsell")</f>
        <v>0</v>
      </c>
      <c r="D25" s="30">
        <f>SUMIFS(Bookings!$B:$B,Bookings!$G:$G,D$4,Bookings!$G:$G,D$5,Bookings!$D:$D,"Upsell")</f>
        <v>0</v>
      </c>
      <c r="E25" s="30">
        <f>SUMIFS(Bookings!$B:$B,Bookings!$G:$G,E$4,Bookings!$G:$G,E$5,Bookings!$D:$D,"Upsell")</f>
        <v>0</v>
      </c>
      <c r="F25" s="30">
        <f>SUMIFS(Bookings!$B:$B,Bookings!$G:$G,F$4,Bookings!$G:$G,F$5,Bookings!$D:$D,"Upsell")</f>
        <v>0</v>
      </c>
      <c r="G25" s="30">
        <f>SUMIFS(Bookings!$B:$B,Bookings!$G:$G,G$4,Bookings!$G:$G,G$5,Bookings!$D:$D,"Upsell")</f>
        <v>0</v>
      </c>
      <c r="H25" s="30">
        <f>SUMIFS(Bookings!$B:$B,Bookings!$G:$G,H$4,Bookings!$G:$G,H$5,Bookings!$D:$D,"Upsell")</f>
        <v>0</v>
      </c>
      <c r="I25" s="30">
        <f>SUMIFS(Bookings!$B:$B,Bookings!$G:$G,I$4,Bookings!$G:$G,I$5,Bookings!$D:$D,"Upsell")</f>
        <v>0</v>
      </c>
      <c r="J25" s="30">
        <f>SUMIFS(Bookings!$B:$B,Bookings!$G:$G,J$4,Bookings!$G:$G,J$5,Bookings!$D:$D,"Upsell")</f>
        <v>0</v>
      </c>
      <c r="K25" s="30">
        <f>SUMIFS(Bookings!$B:$B,Bookings!$G:$G,K$4,Bookings!$G:$G,K$5,Bookings!$D:$D,"Upsell")</f>
        <v>0</v>
      </c>
      <c r="L25" s="30">
        <f>SUMIFS(Bookings!$B:$B,Bookings!$G:$G,L$4,Bookings!$G:$G,L$5,Bookings!$D:$D,"Upsell")</f>
        <v>0</v>
      </c>
      <c r="M25" s="30">
        <f>SUMIFS(Bookings!$B:$B,Bookings!$G:$G,M$4,Bookings!$G:$G,M$5,Bookings!$D:$D,"Upsell")</f>
        <v>0</v>
      </c>
      <c r="N25" s="30">
        <f>SUMIFS(Bookings!$B:$B,Bookings!$G:$G,N$4,Bookings!$G:$G,N$5,Bookings!$D:$D,"Upsell")</f>
        <v>0</v>
      </c>
      <c r="O25" s="30"/>
      <c r="P25" s="30">
        <f>SUMIFS(Bookings!$B:$B,Bookings!$G:$G,P$4,Bookings!$G:$G,P$5,Bookings!$D:$D,"Upsell")</f>
        <v>0</v>
      </c>
      <c r="Q25" s="30">
        <f>SUMIFS(Bookings!$B:$B,Bookings!$G:$G,Q$4,Bookings!$G:$G,Q$5,Bookings!$D:$D,"Upsell")</f>
        <v>0</v>
      </c>
      <c r="R25" s="30">
        <f>SUMIFS(Bookings!$B:$B,Bookings!$G:$G,R$4,Bookings!$G:$G,R$5,Bookings!$D:$D,"Upsell")</f>
        <v>0</v>
      </c>
      <c r="S25" s="30">
        <f>SUMIFS(Bookings!$B:$B,Bookings!$G:$G,S$4,Bookings!$G:$G,S$5,Bookings!$D:$D,"Upsell")</f>
        <v>0</v>
      </c>
      <c r="T25" s="30"/>
      <c r="U25" s="30">
        <f>SUMIFS(Bookings!$B:$B,Bookings!$G:$G,U$4,Bookings!$G:$G,U$5,Bookings!$D:$D,"Upsell")</f>
        <v>0</v>
      </c>
    </row>
    <row r="26" spans="1:21" x14ac:dyDescent="0.25">
      <c r="A26" s="12" t="s">
        <v>92</v>
      </c>
      <c r="B26" s="13"/>
      <c r="C26" s="30">
        <f>SUMIFS(Bookings!$B:$B,Bookings!$G:$G,C$4,Bookings!$G:$G,C$5,Bookings!$D:$D,"Renewal")</f>
        <v>0</v>
      </c>
      <c r="D26" s="30">
        <f>SUMIFS(Bookings!$B:$B,Bookings!$G:$G,D$4,Bookings!$G:$G,D$5,Bookings!$D:$D,"Renewal")</f>
        <v>0</v>
      </c>
      <c r="E26" s="30">
        <f>SUMIFS(Bookings!$B:$B,Bookings!$G:$G,E$4,Bookings!$G:$G,E$5,Bookings!$D:$D,"Renewal")</f>
        <v>0</v>
      </c>
      <c r="F26" s="30">
        <f>SUMIFS(Bookings!$B:$B,Bookings!$G:$G,F$4,Bookings!$G:$G,F$5,Bookings!$D:$D,"Renewal")</f>
        <v>0</v>
      </c>
      <c r="G26" s="30">
        <f>SUMIFS(Bookings!$B:$B,Bookings!$G:$G,G$4,Bookings!$G:$G,G$5,Bookings!$D:$D,"Renewal")</f>
        <v>0</v>
      </c>
      <c r="H26" s="30">
        <f>SUMIFS(Bookings!$B:$B,Bookings!$G:$G,H$4,Bookings!$G:$G,H$5,Bookings!$D:$D,"Renewal")</f>
        <v>0</v>
      </c>
      <c r="I26" s="30">
        <f>SUMIFS(Bookings!$B:$B,Bookings!$G:$G,I$4,Bookings!$G:$G,I$5,Bookings!$D:$D,"Renewal")</f>
        <v>0</v>
      </c>
      <c r="J26" s="30">
        <f>SUMIFS(Bookings!$B:$B,Bookings!$G:$G,J$4,Bookings!$G:$G,J$5,Bookings!$D:$D,"Renewal")</f>
        <v>0</v>
      </c>
      <c r="K26" s="30">
        <f>SUMIFS(Bookings!$B:$B,Bookings!$G:$G,K$4,Bookings!$G:$G,K$5,Bookings!$D:$D,"Renewal")</f>
        <v>0</v>
      </c>
      <c r="L26" s="30">
        <f>SUMIFS(Bookings!$B:$B,Bookings!$G:$G,L$4,Bookings!$G:$G,L$5,Bookings!$D:$D,"Renewal")</f>
        <v>0</v>
      </c>
      <c r="M26" s="30">
        <f>SUMIFS(Bookings!$B:$B,Bookings!$G:$G,M$4,Bookings!$G:$G,M$5,Bookings!$D:$D,"Renewal")</f>
        <v>0</v>
      </c>
      <c r="N26" s="30">
        <f>SUMIFS(Bookings!$B:$B,Bookings!$G:$G,N$4,Bookings!$G:$G,N$5,Bookings!$D:$D,"Renewal")</f>
        <v>0</v>
      </c>
      <c r="O26" s="30"/>
      <c r="P26" s="30">
        <f>SUMIFS(Bookings!$B:$B,Bookings!$G:$G,P$4,Bookings!$G:$G,P$5,Bookings!$D:$D,"Renewal")</f>
        <v>0</v>
      </c>
      <c r="Q26" s="30">
        <f>SUMIFS(Bookings!$B:$B,Bookings!$G:$G,Q$4,Bookings!$G:$G,Q$5,Bookings!$D:$D,"Renewal")</f>
        <v>0</v>
      </c>
      <c r="R26" s="30">
        <f>SUMIFS(Bookings!$B:$B,Bookings!$G:$G,R$4,Bookings!$G:$G,R$5,Bookings!$D:$D,"Renewal")</f>
        <v>0</v>
      </c>
      <c r="S26" s="30">
        <f>SUMIFS(Bookings!$B:$B,Bookings!$G:$G,S$4,Bookings!$G:$G,S$5,Bookings!$D:$D,"Renewal")</f>
        <v>0</v>
      </c>
      <c r="T26" s="30"/>
      <c r="U26" s="30">
        <f>SUMIFS(Bookings!$B:$B,Bookings!$G:$G,U$4,Bookings!$G:$G,U$5,Bookings!$D:$D,"Renewal")</f>
        <v>0</v>
      </c>
    </row>
    <row r="27" spans="1:21" ht="15.75" thickBot="1" x14ac:dyDescent="0.3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5.75" thickBot="1" x14ac:dyDescent="0.3">
      <c r="A28" s="75" t="s">
        <v>85</v>
      </c>
      <c r="B28" s="76"/>
      <c r="C28" s="13"/>
      <c r="D28" s="77" t="s">
        <v>106</v>
      </c>
      <c r="E28" s="78"/>
      <c r="F28" s="78"/>
      <c r="G28" s="78"/>
      <c r="H28" s="79"/>
      <c r="I28" s="13"/>
      <c r="J28" s="75" t="s">
        <v>118</v>
      </c>
      <c r="K28" s="83"/>
      <c r="L28" s="83"/>
      <c r="M28" s="76"/>
      <c r="N28" s="13"/>
      <c r="O28" s="13"/>
      <c r="P28" s="13"/>
      <c r="Q28" s="13"/>
      <c r="R28" s="13"/>
      <c r="S28" s="13"/>
      <c r="T28" s="13"/>
      <c r="U28" s="13"/>
    </row>
    <row r="29" spans="1:21" ht="15.75" thickBot="1" x14ac:dyDescent="0.3">
      <c r="A29" s="38" t="s">
        <v>86</v>
      </c>
      <c r="B29" s="37">
        <f ca="1">SUMIFS(Pipeline!$B:$B,Pipeline!$F:$F,B$4,Pipeline!$F:$F,B$5)+SUMIFS(Lost!$B:$B,Lost!$F:$F,B$4,Lost!$F:$F,B$5)+SUMIFS(Bookings!B:B,Bookings!$F:$F,B$4,Bookings!$F:$F,B$5)</f>
        <v>0</v>
      </c>
      <c r="C29" s="13"/>
      <c r="D29" s="80" t="s">
        <v>107</v>
      </c>
      <c r="E29" s="81"/>
      <c r="F29" s="81"/>
      <c r="G29" s="81"/>
      <c r="H29" s="98">
        <f>M30</f>
        <v>20000</v>
      </c>
      <c r="J29" s="91" t="s">
        <v>117</v>
      </c>
      <c r="K29" s="92"/>
      <c r="L29" s="92"/>
      <c r="M29" s="93"/>
      <c r="N29" s="13"/>
      <c r="O29" s="13"/>
      <c r="P29" s="13"/>
      <c r="Q29" s="13"/>
      <c r="R29" s="13"/>
      <c r="S29" s="13"/>
      <c r="T29" s="13"/>
      <c r="U29" s="13"/>
    </row>
    <row r="30" spans="1:21" x14ac:dyDescent="0.25">
      <c r="A30" s="21" t="s">
        <v>32</v>
      </c>
      <c r="B30" s="32">
        <f>SUMIFS(Pipeline!B:B,Pipeline!E:E,"Pipeline",Pipeline!B:B,"&gt;=0")</f>
        <v>0</v>
      </c>
      <c r="C30" s="13"/>
      <c r="D30" s="62" t="s">
        <v>108</v>
      </c>
      <c r="E30" s="63"/>
      <c r="F30" s="63"/>
      <c r="G30" s="63"/>
      <c r="H30" s="53">
        <f>IFERROR(H29*B52,"more data needed")</f>
        <v>80000</v>
      </c>
      <c r="I30" s="13"/>
      <c r="J30" s="84" t="s">
        <v>116</v>
      </c>
      <c r="K30" s="82"/>
      <c r="L30" s="82"/>
      <c r="M30" s="94">
        <v>20000</v>
      </c>
      <c r="N30" s="13"/>
      <c r="O30" s="13"/>
      <c r="P30" s="16"/>
      <c r="Q30" s="16"/>
      <c r="R30" s="16"/>
      <c r="S30" s="16"/>
      <c r="T30" s="13"/>
      <c r="U30" s="13"/>
    </row>
    <row r="31" spans="1:21" x14ac:dyDescent="0.25">
      <c r="A31" s="21" t="s">
        <v>33</v>
      </c>
      <c r="B31" s="32">
        <f>SUMIFS(Pipeline!B:B,Pipeline!E:E,"Best Case",Pipeline!B:B,"&gt;=0")</f>
        <v>0</v>
      </c>
      <c r="C31" s="13"/>
      <c r="D31" s="62" t="s">
        <v>109</v>
      </c>
      <c r="E31" s="63"/>
      <c r="F31" s="63"/>
      <c r="G31" s="63"/>
      <c r="H31" s="54" t="e">
        <f>H30/B48</f>
        <v>#DIV/0!</v>
      </c>
      <c r="I31" s="13"/>
      <c r="J31" s="88" t="s">
        <v>114</v>
      </c>
      <c r="K31" s="89"/>
      <c r="L31" s="90"/>
      <c r="M31" s="96">
        <v>0.2</v>
      </c>
      <c r="N31" s="13"/>
      <c r="O31" s="13"/>
      <c r="P31" s="13"/>
      <c r="Q31" s="13"/>
      <c r="R31" s="13"/>
      <c r="S31" s="13"/>
      <c r="T31" s="13"/>
      <c r="U31" s="13"/>
    </row>
    <row r="32" spans="1:21" ht="15.75" thickBot="1" x14ac:dyDescent="0.3">
      <c r="A32" s="22" t="s">
        <v>34</v>
      </c>
      <c r="B32" s="33">
        <f>SUMIFS(Pipeline!B:B,Pipeline!E:E,"Commit",Pipeline!B:B,"&gt;=0")</f>
        <v>0</v>
      </c>
      <c r="C32" s="13"/>
      <c r="D32" s="64"/>
      <c r="E32" s="65"/>
      <c r="F32" s="65"/>
      <c r="G32" s="65"/>
      <c r="H32" s="66"/>
      <c r="I32" s="16"/>
      <c r="J32" s="85" t="s">
        <v>115</v>
      </c>
      <c r="K32" s="86"/>
      <c r="L32" s="87"/>
      <c r="M32" s="97">
        <v>90</v>
      </c>
      <c r="N32" s="13"/>
      <c r="O32" s="13"/>
      <c r="P32" s="16"/>
      <c r="Q32" s="13"/>
      <c r="R32" s="13"/>
      <c r="S32" s="13"/>
      <c r="T32" s="13"/>
      <c r="U32" s="13"/>
    </row>
    <row r="33" spans="1:21" ht="15.75" thickBot="1" x14ac:dyDescent="0.3">
      <c r="A33" s="20" t="s">
        <v>87</v>
      </c>
      <c r="B33" s="36">
        <f>SUMIF(Pipeline!B:B,"&gt;=0",Pipeline!B:B)</f>
        <v>0</v>
      </c>
      <c r="C33" s="13"/>
      <c r="D33" s="62" t="s">
        <v>110</v>
      </c>
      <c r="E33" s="63"/>
      <c r="F33" s="63"/>
      <c r="G33" s="63"/>
      <c r="H33" s="99">
        <f>M31</f>
        <v>0.2</v>
      </c>
      <c r="I33" s="13"/>
      <c r="N33" s="13"/>
      <c r="O33" s="13"/>
      <c r="P33" s="13"/>
      <c r="Q33" s="13"/>
      <c r="R33" s="13"/>
      <c r="S33" s="13"/>
      <c r="T33" s="13"/>
      <c r="U33" s="13"/>
    </row>
    <row r="34" spans="1:21" ht="15.75" thickBot="1" x14ac:dyDescent="0.3">
      <c r="A34" s="23" t="s">
        <v>88</v>
      </c>
      <c r="B34" s="37">
        <f>U14</f>
        <v>0</v>
      </c>
      <c r="C34" s="13"/>
      <c r="D34" s="67" t="s">
        <v>111</v>
      </c>
      <c r="E34" s="68"/>
      <c r="F34" s="68"/>
      <c r="G34" s="68"/>
      <c r="H34" s="51" t="e">
        <f>H31/H33</f>
        <v>#DIV/0!</v>
      </c>
      <c r="I34" s="16"/>
      <c r="N34" s="13"/>
      <c r="O34" s="13"/>
      <c r="P34" s="13"/>
      <c r="Q34" s="13"/>
      <c r="R34" s="13"/>
      <c r="S34" s="13"/>
      <c r="T34" s="13"/>
      <c r="U34" s="13"/>
    </row>
    <row r="35" spans="1:21" ht="15.75" thickBot="1" x14ac:dyDescent="0.3">
      <c r="A35" s="23" t="s">
        <v>89</v>
      </c>
      <c r="B35" s="34">
        <f>B33+B34</f>
        <v>0</v>
      </c>
      <c r="C35" s="13"/>
      <c r="H35" s="13"/>
      <c r="I35" s="13"/>
      <c r="N35" s="13"/>
      <c r="O35" s="13"/>
      <c r="P35" s="16"/>
      <c r="Q35" s="16"/>
      <c r="R35" s="16"/>
      <c r="S35" s="16"/>
      <c r="T35" s="13"/>
      <c r="U35" s="13"/>
    </row>
    <row r="36" spans="1:21" ht="15.75" thickBot="1" x14ac:dyDescent="0.3">
      <c r="A36" s="22" t="s">
        <v>29</v>
      </c>
      <c r="B36" s="33">
        <f>SUMIFS(Pipeline!B:B,Pipeline!E:E,"Pipeline",Pipeline!B:B,"&gt;=0",Pipeline!K:K,CONCATENATE("&gt;=",D36))</f>
        <v>0</v>
      </c>
      <c r="C36" s="14" t="s">
        <v>79</v>
      </c>
      <c r="D36" s="100">
        <f>M32</f>
        <v>90</v>
      </c>
      <c r="E36" s="28" t="s">
        <v>96</v>
      </c>
      <c r="G36" s="13"/>
      <c r="H36" s="13"/>
      <c r="I36" s="13"/>
      <c r="P36" s="16"/>
      <c r="Q36" s="16"/>
      <c r="R36" s="16"/>
      <c r="S36" s="16"/>
    </row>
    <row r="37" spans="1:21" ht="15.75" thickBot="1" x14ac:dyDescent="0.3">
      <c r="A37" s="21"/>
      <c r="B37" s="57"/>
      <c r="G37" s="13"/>
      <c r="P37" s="24"/>
      <c r="Q37" s="24"/>
      <c r="R37" s="24"/>
      <c r="S37" s="24"/>
    </row>
    <row r="38" spans="1:21" ht="15.75" thickBot="1" x14ac:dyDescent="0.3">
      <c r="A38" s="23" t="s">
        <v>99</v>
      </c>
      <c r="B38" s="35" t="e">
        <f>AVERAGEIFS(Bookings!K:K,Bookings!K:K,"&gt;0",Bookings!$G:$G,U$4,Bookings!$G:$G,U$5)</f>
        <v>#DIV/0!</v>
      </c>
      <c r="E38" s="15"/>
      <c r="H38" s="13"/>
      <c r="I38" s="13"/>
      <c r="J38" s="13"/>
      <c r="L38" s="13"/>
      <c r="M38" s="13"/>
      <c r="P38" s="24"/>
      <c r="Q38" s="24"/>
      <c r="R38" s="24"/>
      <c r="S38" s="24"/>
    </row>
    <row r="39" spans="1:21" ht="15.75" thickBot="1" x14ac:dyDescent="0.3">
      <c r="A39" s="23" t="s">
        <v>105</v>
      </c>
      <c r="B39" s="35">
        <f>IFERROR((SUMIFS(Bookings!$B:$B,Bookings!$G:$G,U$4,Bookings!$G:$G,U$5))/COUNTIFS(Bookings!$G:$G,U$4,Bookings!$G:$G,U$5),0)</f>
        <v>0</v>
      </c>
      <c r="E39" s="15"/>
      <c r="G39" s="13"/>
      <c r="H39" s="13"/>
      <c r="I39" s="13"/>
      <c r="J39" s="13"/>
      <c r="L39" s="13"/>
      <c r="M39" s="13"/>
      <c r="P39" s="24"/>
      <c r="Q39" s="24"/>
      <c r="R39" s="24"/>
      <c r="S39" s="24"/>
    </row>
    <row r="40" spans="1:21" ht="15.75" thickBot="1" x14ac:dyDescent="0.3">
      <c r="A40" s="21"/>
      <c r="B40" s="57"/>
      <c r="E40" s="15"/>
      <c r="G40" s="13"/>
      <c r="H40" s="26"/>
      <c r="I40" s="26"/>
      <c r="J40" s="26"/>
      <c r="L40" s="26"/>
      <c r="M40" s="26"/>
      <c r="N40" s="13"/>
    </row>
    <row r="41" spans="1:21" x14ac:dyDescent="0.25">
      <c r="A41" s="44" t="s">
        <v>101</v>
      </c>
      <c r="B41" s="45">
        <f ca="1">SUMIFS(Bookings!$B:$B,Bookings!$G:$G,CONCATENATE("&gt;=",DATE(YEAR(TODAY())-1,MONTH(TODAY()),DAY(TODAY()))),Bookings!$G:$G,B$5)</f>
        <v>0</v>
      </c>
      <c r="F41" s="17"/>
      <c r="G41" s="26"/>
      <c r="M41" s="13"/>
    </row>
    <row r="42" spans="1:21" x14ac:dyDescent="0.25">
      <c r="A42" s="31" t="s">
        <v>102</v>
      </c>
      <c r="B42" s="48">
        <f ca="1">SUMIFS(Bookings!$B:$B,Bookings!$G:$G,CONCATENATE("&gt;=",DATE(YEAR(TODAY())-2,MONTH(TODAY()),DAY(TODAY()))),Bookings!$G:$G,CONCATENATE("&lt;=",DATE(YEAR(TODAY())-1,MONTH(TODAY()),DAY(TODAY()))))</f>
        <v>0</v>
      </c>
      <c r="M42" s="13"/>
    </row>
    <row r="43" spans="1:21" ht="15.75" thickBot="1" x14ac:dyDescent="0.3">
      <c r="A43" s="46" t="s">
        <v>103</v>
      </c>
      <c r="B43" s="47" t="e">
        <f ca="1">(B41-B42)/B42</f>
        <v>#DIV/0!</v>
      </c>
      <c r="M43" s="13"/>
    </row>
    <row r="44" spans="1:21" ht="15.75" thickBot="1" x14ac:dyDescent="0.3">
      <c r="B44" s="13"/>
    </row>
    <row r="45" spans="1:21" ht="15.75" thickBot="1" x14ac:dyDescent="0.3">
      <c r="A45" s="69" t="s">
        <v>35</v>
      </c>
      <c r="B45" s="70"/>
    </row>
    <row r="46" spans="1:21" x14ac:dyDescent="0.25">
      <c r="A46" s="55" t="s">
        <v>45</v>
      </c>
      <c r="B46" s="56">
        <f>SUM(Pipeline!$B:$B)+SUM(Bookings!$B:$B)+SUM(Lost!$B:$B)</f>
        <v>0</v>
      </c>
    </row>
    <row r="47" spans="1:21" ht="15.75" thickBot="1" x14ac:dyDescent="0.3">
      <c r="A47" s="52" t="s">
        <v>46</v>
      </c>
      <c r="B47" s="58">
        <f>SUM(Bookings!$B:$B)</f>
        <v>0</v>
      </c>
    </row>
    <row r="48" spans="1:21" x14ac:dyDescent="0.25">
      <c r="A48" s="44" t="s">
        <v>100</v>
      </c>
      <c r="B48" s="60" t="e">
        <f>AVERAGEIF(Bookings!K:K,"&gt;0")</f>
        <v>#DIV/0!</v>
      </c>
    </row>
    <row r="49" spans="1:14" ht="15.75" thickBot="1" x14ac:dyDescent="0.3">
      <c r="A49" s="46" t="s">
        <v>104</v>
      </c>
      <c r="B49" s="61">
        <f>IFERROR((SUM(Bookings!$B:$B))/COUNTIFS(Bookings!$G:$G,"&gt;0"),0)</f>
        <v>0</v>
      </c>
    </row>
    <row r="50" spans="1:14" x14ac:dyDescent="0.25">
      <c r="A50" s="55" t="s">
        <v>39</v>
      </c>
      <c r="B50" s="59" t="str">
        <f>IFERROR(SUM(Bookings!$B:$B)/(SUM(Bookings!$B:$B)+SUM(Lost!$B:$B)),"N/a")</f>
        <v>N/a</v>
      </c>
    </row>
    <row r="51" spans="1:14" ht="15.75" thickBot="1" x14ac:dyDescent="0.3">
      <c r="A51" s="46" t="s">
        <v>40</v>
      </c>
      <c r="B51" s="47" t="str">
        <f>IFERROR(COUNT(Bookings!$G:$G)/(COUNT(Bookings!$G:$G)+COUNT(Lost!$G:$G)),"N/a")</f>
        <v>N/a</v>
      </c>
      <c r="C51" s="13"/>
      <c r="H51" s="13"/>
      <c r="I51" s="13"/>
      <c r="J51" s="13"/>
      <c r="K51" s="13"/>
      <c r="L51" s="13"/>
      <c r="M51" s="13"/>
      <c r="N51" s="13"/>
    </row>
    <row r="52" spans="1:14" ht="15.75" thickBot="1" x14ac:dyDescent="0.3">
      <c r="A52" s="49" t="s">
        <v>36</v>
      </c>
      <c r="B52" s="50">
        <f>IFERROR(1/B50,4)</f>
        <v>4</v>
      </c>
    </row>
  </sheetData>
  <mergeCells count="17">
    <mergeCell ref="D32:H32"/>
    <mergeCell ref="J32:L32"/>
    <mergeCell ref="D33:G33"/>
    <mergeCell ref="D34:G34"/>
    <mergeCell ref="A45:B45"/>
    <mergeCell ref="D29:G29"/>
    <mergeCell ref="J29:M29"/>
    <mergeCell ref="D30:G30"/>
    <mergeCell ref="J30:L30"/>
    <mergeCell ref="D31:G31"/>
    <mergeCell ref="J31:L31"/>
    <mergeCell ref="A1:B1"/>
    <mergeCell ref="C1:D1"/>
    <mergeCell ref="A6:B6"/>
    <mergeCell ref="A28:B28"/>
    <mergeCell ref="D28:H28"/>
    <mergeCell ref="J28:M28"/>
  </mergeCells>
  <hyperlinks>
    <hyperlink ref="A6" r:id="rId1" xr:uid="{6CAF23A6-E00D-4704-B3C1-1D691A0197EF}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3A06C-3710-484A-8FBF-2D6FE545CAAC}">
  <dimension ref="A1:K300"/>
  <sheetViews>
    <sheetView zoomScale="90" zoomScaleNormal="90" workbookViewId="0">
      <pane ySplit="1" topLeftCell="A2" activePane="bottomLeft" state="frozen"/>
      <selection activeCell="D1" sqref="D1"/>
      <selection pane="bottomLeft" activeCell="E1" sqref="E1"/>
    </sheetView>
  </sheetViews>
  <sheetFormatPr defaultRowHeight="15" x14ac:dyDescent="0.25"/>
  <cols>
    <col min="1" max="1" width="30" customWidth="1"/>
    <col min="2" max="2" width="11.85546875" style="5" bestFit="1" customWidth="1"/>
    <col min="3" max="5" width="22.28515625" customWidth="1"/>
    <col min="6" max="6" width="15" style="7" bestFit="1" customWidth="1"/>
    <col min="7" max="7" width="14.28515625" style="4" bestFit="1" customWidth="1"/>
    <col min="8" max="8" width="34.7109375" bestFit="1" customWidth="1"/>
    <col min="9" max="9" width="18.7109375" bestFit="1" customWidth="1"/>
    <col min="10" max="10" width="19.140625" bestFit="1" customWidth="1"/>
    <col min="11" max="11" width="12.7109375" bestFit="1" customWidth="1"/>
  </cols>
  <sheetData>
    <row r="1" spans="1:11" x14ac:dyDescent="0.25">
      <c r="A1" s="2" t="s">
        <v>28</v>
      </c>
      <c r="B1" s="3" t="s">
        <v>0</v>
      </c>
      <c r="C1" s="2" t="s">
        <v>1</v>
      </c>
      <c r="D1" s="2" t="s">
        <v>57</v>
      </c>
      <c r="E1" s="2" t="s">
        <v>25</v>
      </c>
      <c r="F1" s="6" t="s">
        <v>10</v>
      </c>
      <c r="G1" s="11" t="s">
        <v>2</v>
      </c>
      <c r="H1" s="2" t="s">
        <v>56</v>
      </c>
      <c r="I1" s="2" t="s">
        <v>37</v>
      </c>
      <c r="J1" s="2" t="s">
        <v>38</v>
      </c>
      <c r="K1" s="2" t="s">
        <v>11</v>
      </c>
    </row>
    <row r="2" spans="1:11" x14ac:dyDescent="0.25">
      <c r="B2" s="25"/>
      <c r="F2" s="1"/>
      <c r="K2">
        <f t="shared" ref="K2:K33" si="0">G2-F2</f>
        <v>0</v>
      </c>
    </row>
    <row r="3" spans="1:11" x14ac:dyDescent="0.25">
      <c r="B3" s="25"/>
      <c r="F3" s="1"/>
      <c r="K3">
        <f t="shared" si="0"/>
        <v>0</v>
      </c>
    </row>
    <row r="4" spans="1:11" x14ac:dyDescent="0.25">
      <c r="B4" s="25"/>
      <c r="F4" s="1"/>
      <c r="K4">
        <f t="shared" si="0"/>
        <v>0</v>
      </c>
    </row>
    <row r="5" spans="1:11" x14ac:dyDescent="0.25">
      <c r="K5">
        <f t="shared" si="0"/>
        <v>0</v>
      </c>
    </row>
    <row r="6" spans="1:11" x14ac:dyDescent="0.25">
      <c r="B6" s="25"/>
      <c r="F6" s="1"/>
      <c r="K6">
        <f t="shared" si="0"/>
        <v>0</v>
      </c>
    </row>
    <row r="7" spans="1:11" x14ac:dyDescent="0.25">
      <c r="K7">
        <f t="shared" si="0"/>
        <v>0</v>
      </c>
    </row>
    <row r="8" spans="1:11" x14ac:dyDescent="0.25">
      <c r="K8">
        <f t="shared" si="0"/>
        <v>0</v>
      </c>
    </row>
    <row r="9" spans="1:11" x14ac:dyDescent="0.25">
      <c r="K9">
        <f t="shared" si="0"/>
        <v>0</v>
      </c>
    </row>
    <row r="10" spans="1:11" x14ac:dyDescent="0.25">
      <c r="K10">
        <f t="shared" si="0"/>
        <v>0</v>
      </c>
    </row>
    <row r="11" spans="1:11" x14ac:dyDescent="0.25">
      <c r="B11" s="10"/>
      <c r="F11" s="1"/>
      <c r="K11">
        <f t="shared" si="0"/>
        <v>0</v>
      </c>
    </row>
    <row r="12" spans="1:11" x14ac:dyDescent="0.25">
      <c r="K12">
        <f t="shared" si="0"/>
        <v>0</v>
      </c>
    </row>
    <row r="13" spans="1:11" x14ac:dyDescent="0.25">
      <c r="K13">
        <f t="shared" si="0"/>
        <v>0</v>
      </c>
    </row>
    <row r="14" spans="1:11" x14ac:dyDescent="0.25">
      <c r="K14">
        <f t="shared" si="0"/>
        <v>0</v>
      </c>
    </row>
    <row r="15" spans="1:11" x14ac:dyDescent="0.25">
      <c r="K15">
        <f t="shared" si="0"/>
        <v>0</v>
      </c>
    </row>
    <row r="16" spans="1:11" x14ac:dyDescent="0.25">
      <c r="K16">
        <f t="shared" si="0"/>
        <v>0</v>
      </c>
    </row>
    <row r="17" spans="2:11" x14ac:dyDescent="0.25">
      <c r="K17">
        <f t="shared" si="0"/>
        <v>0</v>
      </c>
    </row>
    <row r="18" spans="2:11" x14ac:dyDescent="0.25">
      <c r="K18">
        <f t="shared" si="0"/>
        <v>0</v>
      </c>
    </row>
    <row r="19" spans="2:11" x14ac:dyDescent="0.25">
      <c r="K19">
        <f t="shared" si="0"/>
        <v>0</v>
      </c>
    </row>
    <row r="20" spans="2:11" x14ac:dyDescent="0.25">
      <c r="B20" s="10"/>
      <c r="F20" s="1"/>
      <c r="K20">
        <f t="shared" si="0"/>
        <v>0</v>
      </c>
    </row>
    <row r="21" spans="2:11" x14ac:dyDescent="0.25">
      <c r="K21">
        <f t="shared" si="0"/>
        <v>0</v>
      </c>
    </row>
    <row r="22" spans="2:11" x14ac:dyDescent="0.25">
      <c r="K22">
        <f t="shared" si="0"/>
        <v>0</v>
      </c>
    </row>
    <row r="23" spans="2:11" x14ac:dyDescent="0.25">
      <c r="B23" s="25"/>
      <c r="F23" s="1"/>
      <c r="K23">
        <f t="shared" si="0"/>
        <v>0</v>
      </c>
    </row>
    <row r="24" spans="2:11" x14ac:dyDescent="0.25">
      <c r="K24">
        <f t="shared" si="0"/>
        <v>0</v>
      </c>
    </row>
    <row r="25" spans="2:11" x14ac:dyDescent="0.25">
      <c r="B25" s="25"/>
      <c r="F25" s="1"/>
      <c r="K25">
        <f t="shared" si="0"/>
        <v>0</v>
      </c>
    </row>
    <row r="26" spans="2:11" x14ac:dyDescent="0.25">
      <c r="K26">
        <f t="shared" si="0"/>
        <v>0</v>
      </c>
    </row>
    <row r="27" spans="2:11" x14ac:dyDescent="0.25">
      <c r="K27">
        <f t="shared" si="0"/>
        <v>0</v>
      </c>
    </row>
    <row r="28" spans="2:11" x14ac:dyDescent="0.25">
      <c r="K28">
        <f t="shared" si="0"/>
        <v>0</v>
      </c>
    </row>
    <row r="29" spans="2:11" x14ac:dyDescent="0.25">
      <c r="K29">
        <f t="shared" si="0"/>
        <v>0</v>
      </c>
    </row>
    <row r="30" spans="2:11" x14ac:dyDescent="0.25">
      <c r="K30">
        <f t="shared" si="0"/>
        <v>0</v>
      </c>
    </row>
    <row r="31" spans="2:11" x14ac:dyDescent="0.25">
      <c r="K31">
        <f t="shared" si="0"/>
        <v>0</v>
      </c>
    </row>
    <row r="32" spans="2:11" x14ac:dyDescent="0.25">
      <c r="K32">
        <f t="shared" si="0"/>
        <v>0</v>
      </c>
    </row>
    <row r="33" spans="2:11" x14ac:dyDescent="0.25">
      <c r="K33">
        <f t="shared" si="0"/>
        <v>0</v>
      </c>
    </row>
    <row r="34" spans="2:11" x14ac:dyDescent="0.25">
      <c r="K34">
        <f t="shared" ref="K34:K56" si="1">G34-F34</f>
        <v>0</v>
      </c>
    </row>
    <row r="35" spans="2:11" x14ac:dyDescent="0.25">
      <c r="K35">
        <f t="shared" si="1"/>
        <v>0</v>
      </c>
    </row>
    <row r="36" spans="2:11" x14ac:dyDescent="0.25">
      <c r="K36">
        <f t="shared" si="1"/>
        <v>0</v>
      </c>
    </row>
    <row r="37" spans="2:11" x14ac:dyDescent="0.25">
      <c r="K37">
        <f t="shared" si="1"/>
        <v>0</v>
      </c>
    </row>
    <row r="38" spans="2:11" x14ac:dyDescent="0.25">
      <c r="K38">
        <f t="shared" si="1"/>
        <v>0</v>
      </c>
    </row>
    <row r="39" spans="2:11" x14ac:dyDescent="0.25">
      <c r="K39">
        <f t="shared" si="1"/>
        <v>0</v>
      </c>
    </row>
    <row r="40" spans="2:11" x14ac:dyDescent="0.25">
      <c r="K40">
        <f t="shared" si="1"/>
        <v>0</v>
      </c>
    </row>
    <row r="41" spans="2:11" x14ac:dyDescent="0.25">
      <c r="K41">
        <f t="shared" si="1"/>
        <v>0</v>
      </c>
    </row>
    <row r="42" spans="2:11" x14ac:dyDescent="0.25">
      <c r="K42">
        <f t="shared" si="1"/>
        <v>0</v>
      </c>
    </row>
    <row r="43" spans="2:11" x14ac:dyDescent="0.25">
      <c r="K43">
        <f t="shared" si="1"/>
        <v>0</v>
      </c>
    </row>
    <row r="44" spans="2:11" x14ac:dyDescent="0.25">
      <c r="K44">
        <f t="shared" si="1"/>
        <v>0</v>
      </c>
    </row>
    <row r="45" spans="2:11" x14ac:dyDescent="0.25">
      <c r="K45">
        <f t="shared" si="1"/>
        <v>0</v>
      </c>
    </row>
    <row r="46" spans="2:11" x14ac:dyDescent="0.25">
      <c r="B46" s="25"/>
      <c r="F46" s="1"/>
      <c r="K46">
        <f t="shared" si="1"/>
        <v>0</v>
      </c>
    </row>
    <row r="47" spans="2:11" x14ac:dyDescent="0.25">
      <c r="B47" s="10"/>
      <c r="F47" s="1"/>
      <c r="K47">
        <f t="shared" si="1"/>
        <v>0</v>
      </c>
    </row>
    <row r="48" spans="2:11" x14ac:dyDescent="0.25">
      <c r="K48">
        <f t="shared" si="1"/>
        <v>0</v>
      </c>
    </row>
    <row r="49" spans="2:11" x14ac:dyDescent="0.25">
      <c r="B49" s="25"/>
      <c r="F49" s="1"/>
      <c r="K49">
        <f t="shared" si="1"/>
        <v>0</v>
      </c>
    </row>
    <row r="50" spans="2:11" x14ac:dyDescent="0.25">
      <c r="K50">
        <f t="shared" si="1"/>
        <v>0</v>
      </c>
    </row>
    <row r="51" spans="2:11" x14ac:dyDescent="0.25">
      <c r="K51">
        <f t="shared" si="1"/>
        <v>0</v>
      </c>
    </row>
    <row r="52" spans="2:11" x14ac:dyDescent="0.25">
      <c r="B52" s="25"/>
      <c r="F52" s="1"/>
      <c r="K52">
        <f t="shared" si="1"/>
        <v>0</v>
      </c>
    </row>
    <row r="53" spans="2:11" x14ac:dyDescent="0.25">
      <c r="K53">
        <f t="shared" si="1"/>
        <v>0</v>
      </c>
    </row>
    <row r="54" spans="2:11" x14ac:dyDescent="0.25">
      <c r="K54">
        <f t="shared" si="1"/>
        <v>0</v>
      </c>
    </row>
    <row r="55" spans="2:11" x14ac:dyDescent="0.25">
      <c r="K55">
        <f t="shared" si="1"/>
        <v>0</v>
      </c>
    </row>
    <row r="56" spans="2:11" x14ac:dyDescent="0.25">
      <c r="K56">
        <f t="shared" si="1"/>
        <v>0</v>
      </c>
    </row>
    <row r="57" spans="2:11" x14ac:dyDescent="0.25">
      <c r="K57">
        <f t="shared" ref="K57:K120" si="2">G57-F57</f>
        <v>0</v>
      </c>
    </row>
    <row r="58" spans="2:11" x14ac:dyDescent="0.25">
      <c r="K58">
        <f t="shared" si="2"/>
        <v>0</v>
      </c>
    </row>
    <row r="59" spans="2:11" x14ac:dyDescent="0.25">
      <c r="K59">
        <f t="shared" si="2"/>
        <v>0</v>
      </c>
    </row>
    <row r="60" spans="2:11" x14ac:dyDescent="0.25">
      <c r="K60">
        <f t="shared" si="2"/>
        <v>0</v>
      </c>
    </row>
    <row r="61" spans="2:11" x14ac:dyDescent="0.25">
      <c r="K61">
        <f t="shared" si="2"/>
        <v>0</v>
      </c>
    </row>
    <row r="62" spans="2:11" x14ac:dyDescent="0.25">
      <c r="K62">
        <f t="shared" si="2"/>
        <v>0</v>
      </c>
    </row>
    <row r="63" spans="2:11" x14ac:dyDescent="0.25">
      <c r="K63">
        <f t="shared" si="2"/>
        <v>0</v>
      </c>
    </row>
    <row r="64" spans="2:11" x14ac:dyDescent="0.25">
      <c r="K64">
        <f t="shared" si="2"/>
        <v>0</v>
      </c>
    </row>
    <row r="65" spans="11:11" x14ac:dyDescent="0.25">
      <c r="K65">
        <f t="shared" si="2"/>
        <v>0</v>
      </c>
    </row>
    <row r="66" spans="11:11" x14ac:dyDescent="0.25">
      <c r="K66">
        <f t="shared" si="2"/>
        <v>0</v>
      </c>
    </row>
    <row r="67" spans="11:11" x14ac:dyDescent="0.25">
      <c r="K67">
        <f t="shared" si="2"/>
        <v>0</v>
      </c>
    </row>
    <row r="68" spans="11:11" x14ac:dyDescent="0.25">
      <c r="K68">
        <f t="shared" si="2"/>
        <v>0</v>
      </c>
    </row>
    <row r="69" spans="11:11" x14ac:dyDescent="0.25">
      <c r="K69">
        <f t="shared" si="2"/>
        <v>0</v>
      </c>
    </row>
    <row r="70" spans="11:11" x14ac:dyDescent="0.25">
      <c r="K70">
        <f t="shared" si="2"/>
        <v>0</v>
      </c>
    </row>
    <row r="71" spans="11:11" x14ac:dyDescent="0.25">
      <c r="K71">
        <f t="shared" si="2"/>
        <v>0</v>
      </c>
    </row>
    <row r="72" spans="11:11" x14ac:dyDescent="0.25">
      <c r="K72">
        <f t="shared" si="2"/>
        <v>0</v>
      </c>
    </row>
    <row r="73" spans="11:11" x14ac:dyDescent="0.25">
      <c r="K73">
        <f t="shared" si="2"/>
        <v>0</v>
      </c>
    </row>
    <row r="74" spans="11:11" x14ac:dyDescent="0.25">
      <c r="K74">
        <f t="shared" si="2"/>
        <v>0</v>
      </c>
    </row>
    <row r="75" spans="11:11" x14ac:dyDescent="0.25">
      <c r="K75">
        <f t="shared" si="2"/>
        <v>0</v>
      </c>
    </row>
    <row r="76" spans="11:11" x14ac:dyDescent="0.25">
      <c r="K76">
        <f t="shared" si="2"/>
        <v>0</v>
      </c>
    </row>
    <row r="77" spans="11:11" x14ac:dyDescent="0.25">
      <c r="K77">
        <f t="shared" si="2"/>
        <v>0</v>
      </c>
    </row>
    <row r="78" spans="11:11" x14ac:dyDescent="0.25">
      <c r="K78">
        <f t="shared" si="2"/>
        <v>0</v>
      </c>
    </row>
    <row r="79" spans="11:11" x14ac:dyDescent="0.25">
      <c r="K79">
        <f t="shared" si="2"/>
        <v>0</v>
      </c>
    </row>
    <row r="80" spans="11:11" x14ac:dyDescent="0.25">
      <c r="K80">
        <f t="shared" si="2"/>
        <v>0</v>
      </c>
    </row>
    <row r="81" spans="11:11" x14ac:dyDescent="0.25">
      <c r="K81">
        <f t="shared" si="2"/>
        <v>0</v>
      </c>
    </row>
    <row r="82" spans="11:11" x14ac:dyDescent="0.25">
      <c r="K82">
        <f t="shared" si="2"/>
        <v>0</v>
      </c>
    </row>
    <row r="83" spans="11:11" x14ac:dyDescent="0.25">
      <c r="K83">
        <f t="shared" si="2"/>
        <v>0</v>
      </c>
    </row>
    <row r="84" spans="11:11" x14ac:dyDescent="0.25">
      <c r="K84">
        <f t="shared" si="2"/>
        <v>0</v>
      </c>
    </row>
    <row r="85" spans="11:11" x14ac:dyDescent="0.25">
      <c r="K85">
        <f t="shared" si="2"/>
        <v>0</v>
      </c>
    </row>
    <row r="86" spans="11:11" x14ac:dyDescent="0.25">
      <c r="K86">
        <f t="shared" si="2"/>
        <v>0</v>
      </c>
    </row>
    <row r="87" spans="11:11" x14ac:dyDescent="0.25">
      <c r="K87">
        <f t="shared" si="2"/>
        <v>0</v>
      </c>
    </row>
    <row r="88" spans="11:11" x14ac:dyDescent="0.25">
      <c r="K88">
        <f t="shared" si="2"/>
        <v>0</v>
      </c>
    </row>
    <row r="89" spans="11:11" x14ac:dyDescent="0.25">
      <c r="K89">
        <f t="shared" si="2"/>
        <v>0</v>
      </c>
    </row>
    <row r="90" spans="11:11" x14ac:dyDescent="0.25">
      <c r="K90">
        <f t="shared" si="2"/>
        <v>0</v>
      </c>
    </row>
    <row r="91" spans="11:11" x14ac:dyDescent="0.25">
      <c r="K91">
        <f t="shared" si="2"/>
        <v>0</v>
      </c>
    </row>
    <row r="92" spans="11:11" x14ac:dyDescent="0.25">
      <c r="K92">
        <f t="shared" si="2"/>
        <v>0</v>
      </c>
    </row>
    <row r="93" spans="11:11" x14ac:dyDescent="0.25">
      <c r="K93">
        <f t="shared" si="2"/>
        <v>0</v>
      </c>
    </row>
    <row r="94" spans="11:11" x14ac:dyDescent="0.25">
      <c r="K94">
        <f t="shared" si="2"/>
        <v>0</v>
      </c>
    </row>
    <row r="95" spans="11:11" x14ac:dyDescent="0.25">
      <c r="K95">
        <f t="shared" si="2"/>
        <v>0</v>
      </c>
    </row>
    <row r="96" spans="11:11" x14ac:dyDescent="0.25">
      <c r="K96">
        <f t="shared" si="2"/>
        <v>0</v>
      </c>
    </row>
    <row r="97" spans="11:11" x14ac:dyDescent="0.25">
      <c r="K97">
        <f t="shared" si="2"/>
        <v>0</v>
      </c>
    </row>
    <row r="98" spans="11:11" x14ac:dyDescent="0.25">
      <c r="K98">
        <f t="shared" si="2"/>
        <v>0</v>
      </c>
    </row>
    <row r="99" spans="11:11" x14ac:dyDescent="0.25">
      <c r="K99">
        <f t="shared" si="2"/>
        <v>0</v>
      </c>
    </row>
    <row r="100" spans="11:11" x14ac:dyDescent="0.25">
      <c r="K100">
        <f t="shared" si="2"/>
        <v>0</v>
      </c>
    </row>
    <row r="101" spans="11:11" x14ac:dyDescent="0.25">
      <c r="K101">
        <f t="shared" si="2"/>
        <v>0</v>
      </c>
    </row>
    <row r="102" spans="11:11" x14ac:dyDescent="0.25">
      <c r="K102">
        <f t="shared" si="2"/>
        <v>0</v>
      </c>
    </row>
    <row r="103" spans="11:11" x14ac:dyDescent="0.25">
      <c r="K103">
        <f t="shared" si="2"/>
        <v>0</v>
      </c>
    </row>
    <row r="104" spans="11:11" x14ac:dyDescent="0.25">
      <c r="K104">
        <f t="shared" si="2"/>
        <v>0</v>
      </c>
    </row>
    <row r="105" spans="11:11" x14ac:dyDescent="0.25">
      <c r="K105">
        <f t="shared" si="2"/>
        <v>0</v>
      </c>
    </row>
    <row r="106" spans="11:11" x14ac:dyDescent="0.25">
      <c r="K106">
        <f t="shared" si="2"/>
        <v>0</v>
      </c>
    </row>
    <row r="107" spans="11:11" x14ac:dyDescent="0.25">
      <c r="K107">
        <f t="shared" si="2"/>
        <v>0</v>
      </c>
    </row>
    <row r="108" spans="11:11" x14ac:dyDescent="0.25">
      <c r="K108">
        <f t="shared" si="2"/>
        <v>0</v>
      </c>
    </row>
    <row r="109" spans="11:11" x14ac:dyDescent="0.25">
      <c r="K109">
        <f t="shared" si="2"/>
        <v>0</v>
      </c>
    </row>
    <row r="110" spans="11:11" x14ac:dyDescent="0.25">
      <c r="K110">
        <f t="shared" si="2"/>
        <v>0</v>
      </c>
    </row>
    <row r="111" spans="11:11" x14ac:dyDescent="0.25">
      <c r="K111">
        <f t="shared" si="2"/>
        <v>0</v>
      </c>
    </row>
    <row r="112" spans="11:11" x14ac:dyDescent="0.25">
      <c r="K112">
        <f t="shared" si="2"/>
        <v>0</v>
      </c>
    </row>
    <row r="113" spans="11:11" x14ac:dyDescent="0.25">
      <c r="K113">
        <f t="shared" si="2"/>
        <v>0</v>
      </c>
    </row>
    <row r="114" spans="11:11" x14ac:dyDescent="0.25">
      <c r="K114">
        <f t="shared" si="2"/>
        <v>0</v>
      </c>
    </row>
    <row r="115" spans="11:11" x14ac:dyDescent="0.25">
      <c r="K115">
        <f t="shared" si="2"/>
        <v>0</v>
      </c>
    </row>
    <row r="116" spans="11:11" x14ac:dyDescent="0.25">
      <c r="K116">
        <f t="shared" si="2"/>
        <v>0</v>
      </c>
    </row>
    <row r="117" spans="11:11" x14ac:dyDescent="0.25">
      <c r="K117">
        <f t="shared" si="2"/>
        <v>0</v>
      </c>
    </row>
    <row r="118" spans="11:11" x14ac:dyDescent="0.25">
      <c r="K118">
        <f t="shared" si="2"/>
        <v>0</v>
      </c>
    </row>
    <row r="119" spans="11:11" x14ac:dyDescent="0.25">
      <c r="K119">
        <f t="shared" si="2"/>
        <v>0</v>
      </c>
    </row>
    <row r="120" spans="11:11" x14ac:dyDescent="0.25">
      <c r="K120">
        <f t="shared" si="2"/>
        <v>0</v>
      </c>
    </row>
    <row r="121" spans="11:11" x14ac:dyDescent="0.25">
      <c r="K121">
        <f t="shared" ref="K121:K184" si="3">G121-F121</f>
        <v>0</v>
      </c>
    </row>
    <row r="122" spans="11:11" x14ac:dyDescent="0.25">
      <c r="K122">
        <f t="shared" si="3"/>
        <v>0</v>
      </c>
    </row>
    <row r="123" spans="11:11" x14ac:dyDescent="0.25">
      <c r="K123">
        <f t="shared" si="3"/>
        <v>0</v>
      </c>
    </row>
    <row r="124" spans="11:11" x14ac:dyDescent="0.25">
      <c r="K124">
        <f t="shared" si="3"/>
        <v>0</v>
      </c>
    </row>
    <row r="125" spans="11:11" x14ac:dyDescent="0.25">
      <c r="K125">
        <f t="shared" si="3"/>
        <v>0</v>
      </c>
    </row>
    <row r="126" spans="11:11" x14ac:dyDescent="0.25">
      <c r="K126">
        <f t="shared" si="3"/>
        <v>0</v>
      </c>
    </row>
    <row r="127" spans="11:11" x14ac:dyDescent="0.25">
      <c r="K127">
        <f t="shared" si="3"/>
        <v>0</v>
      </c>
    </row>
    <row r="128" spans="11:11" x14ac:dyDescent="0.25">
      <c r="K128">
        <f t="shared" si="3"/>
        <v>0</v>
      </c>
    </row>
    <row r="129" spans="11:11" x14ac:dyDescent="0.25">
      <c r="K129">
        <f t="shared" si="3"/>
        <v>0</v>
      </c>
    </row>
    <row r="130" spans="11:11" x14ac:dyDescent="0.25">
      <c r="K130">
        <f t="shared" si="3"/>
        <v>0</v>
      </c>
    </row>
    <row r="131" spans="11:11" x14ac:dyDescent="0.25">
      <c r="K131">
        <f t="shared" si="3"/>
        <v>0</v>
      </c>
    </row>
    <row r="132" spans="11:11" x14ac:dyDescent="0.25">
      <c r="K132">
        <f t="shared" si="3"/>
        <v>0</v>
      </c>
    </row>
    <row r="133" spans="11:11" x14ac:dyDescent="0.25">
      <c r="K133">
        <f t="shared" si="3"/>
        <v>0</v>
      </c>
    </row>
    <row r="134" spans="11:11" x14ac:dyDescent="0.25">
      <c r="K134">
        <f t="shared" si="3"/>
        <v>0</v>
      </c>
    </row>
    <row r="135" spans="11:11" x14ac:dyDescent="0.25">
      <c r="K135">
        <f t="shared" si="3"/>
        <v>0</v>
      </c>
    </row>
    <row r="136" spans="11:11" x14ac:dyDescent="0.25">
      <c r="K136">
        <f t="shared" si="3"/>
        <v>0</v>
      </c>
    </row>
    <row r="137" spans="11:11" x14ac:dyDescent="0.25">
      <c r="K137">
        <f t="shared" si="3"/>
        <v>0</v>
      </c>
    </row>
    <row r="138" spans="11:11" x14ac:dyDescent="0.25">
      <c r="K138">
        <f t="shared" si="3"/>
        <v>0</v>
      </c>
    </row>
    <row r="139" spans="11:11" x14ac:dyDescent="0.25">
      <c r="K139">
        <f t="shared" si="3"/>
        <v>0</v>
      </c>
    </row>
    <row r="140" spans="11:11" x14ac:dyDescent="0.25">
      <c r="K140">
        <f t="shared" si="3"/>
        <v>0</v>
      </c>
    </row>
    <row r="141" spans="11:11" x14ac:dyDescent="0.25">
      <c r="K141">
        <f t="shared" si="3"/>
        <v>0</v>
      </c>
    </row>
    <row r="142" spans="11:11" x14ac:dyDescent="0.25">
      <c r="K142">
        <f t="shared" si="3"/>
        <v>0</v>
      </c>
    </row>
    <row r="143" spans="11:11" x14ac:dyDescent="0.25">
      <c r="K143">
        <f t="shared" si="3"/>
        <v>0</v>
      </c>
    </row>
    <row r="144" spans="11:11" x14ac:dyDescent="0.25">
      <c r="K144">
        <f t="shared" si="3"/>
        <v>0</v>
      </c>
    </row>
    <row r="145" spans="11:11" x14ac:dyDescent="0.25">
      <c r="K145">
        <f t="shared" si="3"/>
        <v>0</v>
      </c>
    </row>
    <row r="146" spans="11:11" x14ac:dyDescent="0.25">
      <c r="K146">
        <f t="shared" si="3"/>
        <v>0</v>
      </c>
    </row>
    <row r="147" spans="11:11" x14ac:dyDescent="0.25">
      <c r="K147">
        <f t="shared" si="3"/>
        <v>0</v>
      </c>
    </row>
    <row r="148" spans="11:11" x14ac:dyDescent="0.25">
      <c r="K148">
        <f t="shared" si="3"/>
        <v>0</v>
      </c>
    </row>
    <row r="149" spans="11:11" x14ac:dyDescent="0.25">
      <c r="K149">
        <f t="shared" si="3"/>
        <v>0</v>
      </c>
    </row>
    <row r="150" spans="11:11" x14ac:dyDescent="0.25">
      <c r="K150">
        <f t="shared" si="3"/>
        <v>0</v>
      </c>
    </row>
    <row r="151" spans="11:11" x14ac:dyDescent="0.25">
      <c r="K151">
        <f t="shared" si="3"/>
        <v>0</v>
      </c>
    </row>
    <row r="152" spans="11:11" x14ac:dyDescent="0.25">
      <c r="K152">
        <f t="shared" si="3"/>
        <v>0</v>
      </c>
    </row>
    <row r="153" spans="11:11" x14ac:dyDescent="0.25">
      <c r="K153">
        <f t="shared" si="3"/>
        <v>0</v>
      </c>
    </row>
    <row r="154" spans="11:11" x14ac:dyDescent="0.25">
      <c r="K154">
        <f t="shared" si="3"/>
        <v>0</v>
      </c>
    </row>
    <row r="155" spans="11:11" x14ac:dyDescent="0.25">
      <c r="K155">
        <f t="shared" si="3"/>
        <v>0</v>
      </c>
    </row>
    <row r="156" spans="11:11" x14ac:dyDescent="0.25">
      <c r="K156">
        <f t="shared" si="3"/>
        <v>0</v>
      </c>
    </row>
    <row r="157" spans="11:11" x14ac:dyDescent="0.25">
      <c r="K157">
        <f t="shared" si="3"/>
        <v>0</v>
      </c>
    </row>
    <row r="158" spans="11:11" x14ac:dyDescent="0.25">
      <c r="K158">
        <f t="shared" si="3"/>
        <v>0</v>
      </c>
    </row>
    <row r="159" spans="11:11" x14ac:dyDescent="0.25">
      <c r="K159">
        <f t="shared" si="3"/>
        <v>0</v>
      </c>
    </row>
    <row r="160" spans="11:11" x14ac:dyDescent="0.25">
      <c r="K160">
        <f t="shared" si="3"/>
        <v>0</v>
      </c>
    </row>
    <row r="161" spans="11:11" x14ac:dyDescent="0.25">
      <c r="K161">
        <f t="shared" si="3"/>
        <v>0</v>
      </c>
    </row>
    <row r="162" spans="11:11" x14ac:dyDescent="0.25">
      <c r="K162">
        <f t="shared" si="3"/>
        <v>0</v>
      </c>
    </row>
    <row r="163" spans="11:11" x14ac:dyDescent="0.25">
      <c r="K163">
        <f t="shared" si="3"/>
        <v>0</v>
      </c>
    </row>
    <row r="164" spans="11:11" x14ac:dyDescent="0.25">
      <c r="K164">
        <f t="shared" si="3"/>
        <v>0</v>
      </c>
    </row>
    <row r="165" spans="11:11" x14ac:dyDescent="0.25">
      <c r="K165">
        <f t="shared" si="3"/>
        <v>0</v>
      </c>
    </row>
    <row r="166" spans="11:11" x14ac:dyDescent="0.25">
      <c r="K166">
        <f t="shared" si="3"/>
        <v>0</v>
      </c>
    </row>
    <row r="167" spans="11:11" x14ac:dyDescent="0.25">
      <c r="K167">
        <f t="shared" si="3"/>
        <v>0</v>
      </c>
    </row>
    <row r="168" spans="11:11" x14ac:dyDescent="0.25">
      <c r="K168">
        <f t="shared" si="3"/>
        <v>0</v>
      </c>
    </row>
    <row r="169" spans="11:11" x14ac:dyDescent="0.25">
      <c r="K169">
        <f t="shared" si="3"/>
        <v>0</v>
      </c>
    </row>
    <row r="170" spans="11:11" x14ac:dyDescent="0.25">
      <c r="K170">
        <f t="shared" si="3"/>
        <v>0</v>
      </c>
    </row>
    <row r="171" spans="11:11" x14ac:dyDescent="0.25">
      <c r="K171">
        <f t="shared" si="3"/>
        <v>0</v>
      </c>
    </row>
    <row r="172" spans="11:11" x14ac:dyDescent="0.25">
      <c r="K172">
        <f t="shared" si="3"/>
        <v>0</v>
      </c>
    </row>
    <row r="173" spans="11:11" x14ac:dyDescent="0.25">
      <c r="K173">
        <f t="shared" si="3"/>
        <v>0</v>
      </c>
    </row>
    <row r="174" spans="11:11" x14ac:dyDescent="0.25">
      <c r="K174">
        <f t="shared" si="3"/>
        <v>0</v>
      </c>
    </row>
    <row r="175" spans="11:11" x14ac:dyDescent="0.25">
      <c r="K175">
        <f t="shared" si="3"/>
        <v>0</v>
      </c>
    </row>
    <row r="176" spans="11:11" x14ac:dyDescent="0.25">
      <c r="K176">
        <f t="shared" si="3"/>
        <v>0</v>
      </c>
    </row>
    <row r="177" spans="11:11" x14ac:dyDescent="0.25">
      <c r="K177">
        <f t="shared" si="3"/>
        <v>0</v>
      </c>
    </row>
    <row r="178" spans="11:11" x14ac:dyDescent="0.25">
      <c r="K178">
        <f t="shared" si="3"/>
        <v>0</v>
      </c>
    </row>
    <row r="179" spans="11:11" x14ac:dyDescent="0.25">
      <c r="K179">
        <f t="shared" si="3"/>
        <v>0</v>
      </c>
    </row>
    <row r="180" spans="11:11" x14ac:dyDescent="0.25">
      <c r="K180">
        <f t="shared" si="3"/>
        <v>0</v>
      </c>
    </row>
    <row r="181" spans="11:11" x14ac:dyDescent="0.25">
      <c r="K181">
        <f t="shared" si="3"/>
        <v>0</v>
      </c>
    </row>
    <row r="182" spans="11:11" x14ac:dyDescent="0.25">
      <c r="K182">
        <f t="shared" si="3"/>
        <v>0</v>
      </c>
    </row>
    <row r="183" spans="11:11" x14ac:dyDescent="0.25">
      <c r="K183">
        <f t="shared" si="3"/>
        <v>0</v>
      </c>
    </row>
    <row r="184" spans="11:11" x14ac:dyDescent="0.25">
      <c r="K184">
        <f t="shared" si="3"/>
        <v>0</v>
      </c>
    </row>
    <row r="185" spans="11:11" x14ac:dyDescent="0.25">
      <c r="K185">
        <f t="shared" ref="K185:K248" si="4">G185-F185</f>
        <v>0</v>
      </c>
    </row>
    <row r="186" spans="11:11" x14ac:dyDescent="0.25">
      <c r="K186">
        <f t="shared" si="4"/>
        <v>0</v>
      </c>
    </row>
    <row r="187" spans="11:11" x14ac:dyDescent="0.25">
      <c r="K187">
        <f t="shared" si="4"/>
        <v>0</v>
      </c>
    </row>
    <row r="188" spans="11:11" x14ac:dyDescent="0.25">
      <c r="K188">
        <f t="shared" si="4"/>
        <v>0</v>
      </c>
    </row>
    <row r="189" spans="11:11" x14ac:dyDescent="0.25">
      <c r="K189">
        <f t="shared" si="4"/>
        <v>0</v>
      </c>
    </row>
    <row r="190" spans="11:11" x14ac:dyDescent="0.25">
      <c r="K190">
        <f t="shared" si="4"/>
        <v>0</v>
      </c>
    </row>
    <row r="191" spans="11:11" x14ac:dyDescent="0.25">
      <c r="K191">
        <f t="shared" si="4"/>
        <v>0</v>
      </c>
    </row>
    <row r="192" spans="11:11" x14ac:dyDescent="0.25">
      <c r="K192">
        <f t="shared" si="4"/>
        <v>0</v>
      </c>
    </row>
    <row r="193" spans="11:11" x14ac:dyDescent="0.25">
      <c r="K193">
        <f t="shared" si="4"/>
        <v>0</v>
      </c>
    </row>
    <row r="194" spans="11:11" x14ac:dyDescent="0.25">
      <c r="K194">
        <f t="shared" si="4"/>
        <v>0</v>
      </c>
    </row>
    <row r="195" spans="11:11" x14ac:dyDescent="0.25">
      <c r="K195">
        <f t="shared" si="4"/>
        <v>0</v>
      </c>
    </row>
    <row r="196" spans="11:11" x14ac:dyDescent="0.25">
      <c r="K196">
        <f t="shared" si="4"/>
        <v>0</v>
      </c>
    </row>
    <row r="197" spans="11:11" x14ac:dyDescent="0.25">
      <c r="K197">
        <f t="shared" si="4"/>
        <v>0</v>
      </c>
    </row>
    <row r="198" spans="11:11" x14ac:dyDescent="0.25">
      <c r="K198">
        <f t="shared" si="4"/>
        <v>0</v>
      </c>
    </row>
    <row r="199" spans="11:11" x14ac:dyDescent="0.25">
      <c r="K199">
        <f t="shared" si="4"/>
        <v>0</v>
      </c>
    </row>
    <row r="200" spans="11:11" x14ac:dyDescent="0.25">
      <c r="K200">
        <f t="shared" si="4"/>
        <v>0</v>
      </c>
    </row>
    <row r="201" spans="11:11" x14ac:dyDescent="0.25">
      <c r="K201">
        <f t="shared" si="4"/>
        <v>0</v>
      </c>
    </row>
    <row r="202" spans="11:11" x14ac:dyDescent="0.25">
      <c r="K202">
        <f t="shared" si="4"/>
        <v>0</v>
      </c>
    </row>
    <row r="203" spans="11:11" x14ac:dyDescent="0.25">
      <c r="K203">
        <f t="shared" si="4"/>
        <v>0</v>
      </c>
    </row>
    <row r="204" spans="11:11" x14ac:dyDescent="0.25">
      <c r="K204">
        <f t="shared" si="4"/>
        <v>0</v>
      </c>
    </row>
    <row r="205" spans="11:11" x14ac:dyDescent="0.25">
      <c r="K205">
        <f t="shared" si="4"/>
        <v>0</v>
      </c>
    </row>
    <row r="206" spans="11:11" x14ac:dyDescent="0.25">
      <c r="K206">
        <f t="shared" si="4"/>
        <v>0</v>
      </c>
    </row>
    <row r="207" spans="11:11" x14ac:dyDescent="0.25">
      <c r="K207">
        <f t="shared" si="4"/>
        <v>0</v>
      </c>
    </row>
    <row r="208" spans="11:11" x14ac:dyDescent="0.25">
      <c r="K208">
        <f t="shared" si="4"/>
        <v>0</v>
      </c>
    </row>
    <row r="209" spans="11:11" x14ac:dyDescent="0.25">
      <c r="K209">
        <f t="shared" si="4"/>
        <v>0</v>
      </c>
    </row>
    <row r="210" spans="11:11" x14ac:dyDescent="0.25">
      <c r="K210">
        <f t="shared" si="4"/>
        <v>0</v>
      </c>
    </row>
    <row r="211" spans="11:11" x14ac:dyDescent="0.25">
      <c r="K211">
        <f t="shared" si="4"/>
        <v>0</v>
      </c>
    </row>
    <row r="212" spans="11:11" x14ac:dyDescent="0.25">
      <c r="K212">
        <f t="shared" si="4"/>
        <v>0</v>
      </c>
    </row>
    <row r="213" spans="11:11" x14ac:dyDescent="0.25">
      <c r="K213">
        <f t="shared" si="4"/>
        <v>0</v>
      </c>
    </row>
    <row r="214" spans="11:11" x14ac:dyDescent="0.25">
      <c r="K214">
        <f t="shared" si="4"/>
        <v>0</v>
      </c>
    </row>
    <row r="215" spans="11:11" x14ac:dyDescent="0.25">
      <c r="K215">
        <f t="shared" si="4"/>
        <v>0</v>
      </c>
    </row>
    <row r="216" spans="11:11" x14ac:dyDescent="0.25">
      <c r="K216">
        <f t="shared" si="4"/>
        <v>0</v>
      </c>
    </row>
    <row r="217" spans="11:11" x14ac:dyDescent="0.25">
      <c r="K217">
        <f t="shared" si="4"/>
        <v>0</v>
      </c>
    </row>
    <row r="218" spans="11:11" x14ac:dyDescent="0.25">
      <c r="K218">
        <f t="shared" si="4"/>
        <v>0</v>
      </c>
    </row>
    <row r="219" spans="11:11" x14ac:dyDescent="0.25">
      <c r="K219">
        <f t="shared" si="4"/>
        <v>0</v>
      </c>
    </row>
    <row r="220" spans="11:11" x14ac:dyDescent="0.25">
      <c r="K220">
        <f t="shared" si="4"/>
        <v>0</v>
      </c>
    </row>
    <row r="221" spans="11:11" x14ac:dyDescent="0.25">
      <c r="K221">
        <f t="shared" si="4"/>
        <v>0</v>
      </c>
    </row>
    <row r="222" spans="11:11" x14ac:dyDescent="0.25">
      <c r="K222">
        <f t="shared" si="4"/>
        <v>0</v>
      </c>
    </row>
    <row r="223" spans="11:11" x14ac:dyDescent="0.25">
      <c r="K223">
        <f t="shared" si="4"/>
        <v>0</v>
      </c>
    </row>
    <row r="224" spans="11:11" x14ac:dyDescent="0.25">
      <c r="K224">
        <f t="shared" si="4"/>
        <v>0</v>
      </c>
    </row>
    <row r="225" spans="11:11" x14ac:dyDescent="0.25">
      <c r="K225">
        <f t="shared" si="4"/>
        <v>0</v>
      </c>
    </row>
    <row r="226" spans="11:11" x14ac:dyDescent="0.25">
      <c r="K226">
        <f t="shared" si="4"/>
        <v>0</v>
      </c>
    </row>
    <row r="227" spans="11:11" x14ac:dyDescent="0.25">
      <c r="K227">
        <f t="shared" si="4"/>
        <v>0</v>
      </c>
    </row>
    <row r="228" spans="11:11" x14ac:dyDescent="0.25">
      <c r="K228">
        <f t="shared" si="4"/>
        <v>0</v>
      </c>
    </row>
    <row r="229" spans="11:11" x14ac:dyDescent="0.25">
      <c r="K229">
        <f t="shared" si="4"/>
        <v>0</v>
      </c>
    </row>
    <row r="230" spans="11:11" x14ac:dyDescent="0.25">
      <c r="K230">
        <f t="shared" si="4"/>
        <v>0</v>
      </c>
    </row>
    <row r="231" spans="11:11" x14ac:dyDescent="0.25">
      <c r="K231">
        <f t="shared" si="4"/>
        <v>0</v>
      </c>
    </row>
    <row r="232" spans="11:11" x14ac:dyDescent="0.25">
      <c r="K232">
        <f t="shared" si="4"/>
        <v>0</v>
      </c>
    </row>
    <row r="233" spans="11:11" x14ac:dyDescent="0.25">
      <c r="K233">
        <f t="shared" si="4"/>
        <v>0</v>
      </c>
    </row>
    <row r="234" spans="11:11" x14ac:dyDescent="0.25">
      <c r="K234">
        <f t="shared" si="4"/>
        <v>0</v>
      </c>
    </row>
    <row r="235" spans="11:11" x14ac:dyDescent="0.25">
      <c r="K235">
        <f t="shared" si="4"/>
        <v>0</v>
      </c>
    </row>
    <row r="236" spans="11:11" x14ac:dyDescent="0.25">
      <c r="K236">
        <f t="shared" si="4"/>
        <v>0</v>
      </c>
    </row>
    <row r="237" spans="11:11" x14ac:dyDescent="0.25">
      <c r="K237">
        <f t="shared" si="4"/>
        <v>0</v>
      </c>
    </row>
    <row r="238" spans="11:11" x14ac:dyDescent="0.25">
      <c r="K238">
        <f t="shared" si="4"/>
        <v>0</v>
      </c>
    </row>
    <row r="239" spans="11:11" x14ac:dyDescent="0.25">
      <c r="K239">
        <f t="shared" si="4"/>
        <v>0</v>
      </c>
    </row>
    <row r="240" spans="11:11" x14ac:dyDescent="0.25">
      <c r="K240">
        <f t="shared" si="4"/>
        <v>0</v>
      </c>
    </row>
    <row r="241" spans="11:11" x14ac:dyDescent="0.25">
      <c r="K241">
        <f t="shared" si="4"/>
        <v>0</v>
      </c>
    </row>
    <row r="242" spans="11:11" x14ac:dyDescent="0.25">
      <c r="K242">
        <f t="shared" si="4"/>
        <v>0</v>
      </c>
    </row>
    <row r="243" spans="11:11" x14ac:dyDescent="0.25">
      <c r="K243">
        <f t="shared" si="4"/>
        <v>0</v>
      </c>
    </row>
    <row r="244" spans="11:11" x14ac:dyDescent="0.25">
      <c r="K244">
        <f t="shared" si="4"/>
        <v>0</v>
      </c>
    </row>
    <row r="245" spans="11:11" x14ac:dyDescent="0.25">
      <c r="K245">
        <f t="shared" si="4"/>
        <v>0</v>
      </c>
    </row>
    <row r="246" spans="11:11" x14ac:dyDescent="0.25">
      <c r="K246">
        <f t="shared" si="4"/>
        <v>0</v>
      </c>
    </row>
    <row r="247" spans="11:11" x14ac:dyDescent="0.25">
      <c r="K247">
        <f t="shared" si="4"/>
        <v>0</v>
      </c>
    </row>
    <row r="248" spans="11:11" x14ac:dyDescent="0.25">
      <c r="K248">
        <f t="shared" si="4"/>
        <v>0</v>
      </c>
    </row>
    <row r="249" spans="11:11" x14ac:dyDescent="0.25">
      <c r="K249">
        <f t="shared" ref="K249:K300" si="5">G249-F249</f>
        <v>0</v>
      </c>
    </row>
    <row r="250" spans="11:11" x14ac:dyDescent="0.25">
      <c r="K250">
        <f t="shared" si="5"/>
        <v>0</v>
      </c>
    </row>
    <row r="251" spans="11:11" x14ac:dyDescent="0.25">
      <c r="K251">
        <f t="shared" si="5"/>
        <v>0</v>
      </c>
    </row>
    <row r="252" spans="11:11" x14ac:dyDescent="0.25">
      <c r="K252">
        <f t="shared" si="5"/>
        <v>0</v>
      </c>
    </row>
    <row r="253" spans="11:11" x14ac:dyDescent="0.25">
      <c r="K253">
        <f t="shared" si="5"/>
        <v>0</v>
      </c>
    </row>
    <row r="254" spans="11:11" x14ac:dyDescent="0.25">
      <c r="K254">
        <f t="shared" si="5"/>
        <v>0</v>
      </c>
    </row>
    <row r="255" spans="11:11" x14ac:dyDescent="0.25">
      <c r="K255">
        <f t="shared" si="5"/>
        <v>0</v>
      </c>
    </row>
    <row r="256" spans="11:11" x14ac:dyDescent="0.25">
      <c r="K256">
        <f t="shared" si="5"/>
        <v>0</v>
      </c>
    </row>
    <row r="257" spans="11:11" x14ac:dyDescent="0.25">
      <c r="K257">
        <f t="shared" si="5"/>
        <v>0</v>
      </c>
    </row>
    <row r="258" spans="11:11" x14ac:dyDescent="0.25">
      <c r="K258">
        <f t="shared" si="5"/>
        <v>0</v>
      </c>
    </row>
    <row r="259" spans="11:11" x14ac:dyDescent="0.25">
      <c r="K259">
        <f t="shared" si="5"/>
        <v>0</v>
      </c>
    </row>
    <row r="260" spans="11:11" x14ac:dyDescent="0.25">
      <c r="K260">
        <f t="shared" si="5"/>
        <v>0</v>
      </c>
    </row>
    <row r="261" spans="11:11" x14ac:dyDescent="0.25">
      <c r="K261">
        <f t="shared" si="5"/>
        <v>0</v>
      </c>
    </row>
    <row r="262" spans="11:11" x14ac:dyDescent="0.25">
      <c r="K262">
        <f t="shared" si="5"/>
        <v>0</v>
      </c>
    </row>
    <row r="263" spans="11:11" x14ac:dyDescent="0.25">
      <c r="K263">
        <f t="shared" si="5"/>
        <v>0</v>
      </c>
    </row>
    <row r="264" spans="11:11" x14ac:dyDescent="0.25">
      <c r="K264">
        <f t="shared" si="5"/>
        <v>0</v>
      </c>
    </row>
    <row r="265" spans="11:11" x14ac:dyDescent="0.25">
      <c r="K265">
        <f t="shared" si="5"/>
        <v>0</v>
      </c>
    </row>
    <row r="266" spans="11:11" x14ac:dyDescent="0.25">
      <c r="K266">
        <f t="shared" si="5"/>
        <v>0</v>
      </c>
    </row>
    <row r="267" spans="11:11" x14ac:dyDescent="0.25">
      <c r="K267">
        <f t="shared" si="5"/>
        <v>0</v>
      </c>
    </row>
    <row r="268" spans="11:11" x14ac:dyDescent="0.25">
      <c r="K268">
        <f t="shared" si="5"/>
        <v>0</v>
      </c>
    </row>
    <row r="269" spans="11:11" x14ac:dyDescent="0.25">
      <c r="K269">
        <f t="shared" si="5"/>
        <v>0</v>
      </c>
    </row>
    <row r="270" spans="11:11" x14ac:dyDescent="0.25">
      <c r="K270">
        <f t="shared" si="5"/>
        <v>0</v>
      </c>
    </row>
    <row r="271" spans="11:11" x14ac:dyDescent="0.25">
      <c r="K271">
        <f t="shared" si="5"/>
        <v>0</v>
      </c>
    </row>
    <row r="272" spans="11:11" x14ac:dyDescent="0.25">
      <c r="K272">
        <f t="shared" si="5"/>
        <v>0</v>
      </c>
    </row>
    <row r="273" spans="11:11" x14ac:dyDescent="0.25">
      <c r="K273">
        <f t="shared" si="5"/>
        <v>0</v>
      </c>
    </row>
    <row r="274" spans="11:11" x14ac:dyDescent="0.25">
      <c r="K274">
        <f t="shared" si="5"/>
        <v>0</v>
      </c>
    </row>
    <row r="275" spans="11:11" x14ac:dyDescent="0.25">
      <c r="K275">
        <f t="shared" si="5"/>
        <v>0</v>
      </c>
    </row>
    <row r="276" spans="11:11" x14ac:dyDescent="0.25">
      <c r="K276">
        <f t="shared" si="5"/>
        <v>0</v>
      </c>
    </row>
    <row r="277" spans="11:11" x14ac:dyDescent="0.25">
      <c r="K277">
        <f t="shared" si="5"/>
        <v>0</v>
      </c>
    </row>
    <row r="278" spans="11:11" x14ac:dyDescent="0.25">
      <c r="K278">
        <f t="shared" si="5"/>
        <v>0</v>
      </c>
    </row>
    <row r="279" spans="11:11" x14ac:dyDescent="0.25">
      <c r="K279">
        <f t="shared" si="5"/>
        <v>0</v>
      </c>
    </row>
    <row r="280" spans="11:11" x14ac:dyDescent="0.25">
      <c r="K280">
        <f t="shared" si="5"/>
        <v>0</v>
      </c>
    </row>
    <row r="281" spans="11:11" x14ac:dyDescent="0.25">
      <c r="K281">
        <f t="shared" si="5"/>
        <v>0</v>
      </c>
    </row>
    <row r="282" spans="11:11" x14ac:dyDescent="0.25">
      <c r="K282">
        <f t="shared" si="5"/>
        <v>0</v>
      </c>
    </row>
    <row r="283" spans="11:11" x14ac:dyDescent="0.25">
      <c r="K283">
        <f t="shared" si="5"/>
        <v>0</v>
      </c>
    </row>
    <row r="284" spans="11:11" x14ac:dyDescent="0.25">
      <c r="K284">
        <f t="shared" si="5"/>
        <v>0</v>
      </c>
    </row>
    <row r="285" spans="11:11" x14ac:dyDescent="0.25">
      <c r="K285">
        <f t="shared" si="5"/>
        <v>0</v>
      </c>
    </row>
    <row r="286" spans="11:11" x14ac:dyDescent="0.25">
      <c r="K286">
        <f t="shared" si="5"/>
        <v>0</v>
      </c>
    </row>
    <row r="287" spans="11:11" x14ac:dyDescent="0.25">
      <c r="K287">
        <f t="shared" si="5"/>
        <v>0</v>
      </c>
    </row>
    <row r="288" spans="11:11" x14ac:dyDescent="0.25">
      <c r="K288">
        <f t="shared" si="5"/>
        <v>0</v>
      </c>
    </row>
    <row r="289" spans="11:11" x14ac:dyDescent="0.25">
      <c r="K289">
        <f t="shared" si="5"/>
        <v>0</v>
      </c>
    </row>
    <row r="290" spans="11:11" x14ac:dyDescent="0.25">
      <c r="K290">
        <f t="shared" si="5"/>
        <v>0</v>
      </c>
    </row>
    <row r="291" spans="11:11" x14ac:dyDescent="0.25">
      <c r="K291">
        <f t="shared" si="5"/>
        <v>0</v>
      </c>
    </row>
    <row r="292" spans="11:11" x14ac:dyDescent="0.25">
      <c r="K292">
        <f t="shared" si="5"/>
        <v>0</v>
      </c>
    </row>
    <row r="293" spans="11:11" x14ac:dyDescent="0.25">
      <c r="K293">
        <f t="shared" si="5"/>
        <v>0</v>
      </c>
    </row>
    <row r="294" spans="11:11" x14ac:dyDescent="0.25">
      <c r="K294">
        <f t="shared" si="5"/>
        <v>0</v>
      </c>
    </row>
    <row r="295" spans="11:11" x14ac:dyDescent="0.25">
      <c r="K295">
        <f t="shared" si="5"/>
        <v>0</v>
      </c>
    </row>
    <row r="296" spans="11:11" x14ac:dyDescent="0.25">
      <c r="K296">
        <f t="shared" si="5"/>
        <v>0</v>
      </c>
    </row>
    <row r="297" spans="11:11" x14ac:dyDescent="0.25">
      <c r="K297">
        <f t="shared" si="5"/>
        <v>0</v>
      </c>
    </row>
    <row r="298" spans="11:11" x14ac:dyDescent="0.25">
      <c r="K298">
        <f t="shared" si="5"/>
        <v>0</v>
      </c>
    </row>
    <row r="299" spans="11:11" x14ac:dyDescent="0.25">
      <c r="K299">
        <f t="shared" si="5"/>
        <v>0</v>
      </c>
    </row>
    <row r="300" spans="11:11" x14ac:dyDescent="0.25">
      <c r="K300">
        <f t="shared" si="5"/>
        <v>0</v>
      </c>
    </row>
  </sheetData>
  <autoFilter ref="A1:K1" xr:uid="{9C709798-3896-4CCF-AEE3-1E8D3B9D5A98}">
    <sortState xmlns:xlrd2="http://schemas.microsoft.com/office/spreadsheetml/2017/richdata2" ref="A2:K56">
      <sortCondition ref="B1"/>
    </sortState>
  </autoFilter>
  <conditionalFormatting sqref="C1:E1">
    <cfRule type="containsText" dxfId="34" priority="1" operator="containsText" text="Committed">
      <formula>NOT(ISERROR(SEARCH("Committed",C1)))</formula>
    </cfRule>
    <cfRule type="containsText" dxfId="33" priority="2" operator="containsText" text="Closed - Won">
      <formula>NOT(ISERROR(SEARCH("Closed - Won",C1)))</formula>
    </cfRule>
  </conditionalFormatting>
  <conditionalFormatting sqref="C2:E300">
    <cfRule type="cellIs" dxfId="32" priority="5" operator="equal">
      <formula>"Closed - Lost"</formula>
    </cfRule>
    <cfRule type="containsText" dxfId="31" priority="6" operator="containsText" text="Committed">
      <formula>NOT(ISERROR(SEARCH("Committed",C2)))</formula>
    </cfRule>
    <cfRule type="containsText" dxfId="30" priority="7" operator="containsText" text="Closed - Won">
      <formula>NOT(ISERROR(SEARCH("Closed - Won",C2)))</formula>
    </cfRule>
  </conditionalFormatting>
  <conditionalFormatting sqref="G2:G300">
    <cfRule type="timePeriod" dxfId="29" priority="32" timePeriod="thisMonth">
      <formula>AND(MONTH(G2)=MONTH(TODAY()),YEAR(G2)=YEAR(TODAY()))</formula>
    </cfRule>
    <cfRule type="cellIs" dxfId="28" priority="33" operator="lessThan">
      <formula>TODAY()</formula>
    </cfRule>
  </conditionalFormatting>
  <conditionalFormatting sqref="I2">
    <cfRule type="cellIs" dxfId="27" priority="50" operator="equal">
      <formula>"Best Case"</formula>
    </cfRule>
    <cfRule type="cellIs" dxfId="26" priority="51" operator="equal">
      <formula>"Commit"</formula>
    </cfRule>
  </conditionalFormatting>
  <conditionalFormatting sqref="I30:I55">
    <cfRule type="cellIs" dxfId="25" priority="22" operator="equal">
      <formula>"Best Case"</formula>
    </cfRule>
    <cfRule type="cellIs" dxfId="24" priority="23" operator="equal">
      <formula>"Commit"</formula>
    </cfRule>
  </conditionalFormatting>
  <conditionalFormatting sqref="K30:K33">
    <cfRule type="cellIs" dxfId="23" priority="24" operator="greaterThan">
      <formula>90</formula>
    </cfRule>
  </conditionalFormatting>
  <conditionalFormatting sqref="K56:K300">
    <cfRule type="cellIs" dxfId="22" priority="14" operator="greaterThan">
      <formula>90</formula>
    </cfRule>
  </conditionalFormatting>
  <dataValidations count="1">
    <dataValidation type="list" allowBlank="1" showInputMessage="1" showErrorMessage="1" sqref="C1:D1" xr:uid="{533089BD-5BA5-4F54-934D-F00C1B93FDDC}">
      <formula1>"Qualified,Solution Development,Quote Review,Internal Review,Committed,Closed - Won,Closed - Lost"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7D62688-7DC1-4397-89EC-E342C1F936DD}">
          <x14:formula1>
            <xm:f>'Data Fields'!$A$2:$A$28</xm:f>
          </x14:formula1>
          <xm:sqref>C2:C300</xm:sqref>
        </x14:dataValidation>
        <x14:dataValidation type="list" allowBlank="1" showInputMessage="1" showErrorMessage="1" xr:uid="{823C3C88-8A85-466D-A6B3-E7462001EB7D}">
          <x14:formula1>
            <xm:f>'Data Fields'!$D$2:$D$28</xm:f>
          </x14:formula1>
          <xm:sqref>D2:D300</xm:sqref>
        </x14:dataValidation>
        <x14:dataValidation type="list" allowBlank="1" showInputMessage="1" showErrorMessage="1" xr:uid="{122DBE3B-9F75-40E1-A3DC-ADE3041087C7}">
          <x14:formula1>
            <xm:f>'Data Fields'!$G$2:$G$28</xm:f>
          </x14:formula1>
          <xm:sqref>E2:E300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93041-4506-4F01-8C06-C905AC62594E}">
  <dimension ref="A1:K300"/>
  <sheetViews>
    <sheetView zoomScale="90" zoomScaleNormal="90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47.42578125" customWidth="1"/>
    <col min="2" max="2" width="13.28515625" style="10" bestFit="1" customWidth="1"/>
    <col min="3" max="3" width="20" customWidth="1"/>
    <col min="5" max="5" width="16.7109375" bestFit="1" customWidth="1"/>
    <col min="6" max="6" width="11.85546875" style="1" customWidth="1"/>
    <col min="7" max="7" width="13" bestFit="1" customWidth="1"/>
    <col min="8" max="8" width="40.5703125" bestFit="1" customWidth="1"/>
    <col min="9" max="9" width="16.85546875" bestFit="1" customWidth="1"/>
    <col min="10" max="10" width="16.28515625" bestFit="1" customWidth="1"/>
    <col min="11" max="11" width="16.28515625" customWidth="1"/>
  </cols>
  <sheetData>
    <row r="1" spans="1:11" x14ac:dyDescent="0.25">
      <c r="A1" s="2" t="s">
        <v>28</v>
      </c>
      <c r="B1" s="3" t="s">
        <v>0</v>
      </c>
      <c r="C1" s="2" t="s">
        <v>1</v>
      </c>
      <c r="D1" s="2" t="s">
        <v>57</v>
      </c>
      <c r="E1" s="2" t="s">
        <v>25</v>
      </c>
      <c r="F1" s="6" t="s">
        <v>10</v>
      </c>
      <c r="G1" s="11" t="s">
        <v>2</v>
      </c>
      <c r="H1" s="2" t="s">
        <v>56</v>
      </c>
      <c r="I1" s="2" t="s">
        <v>37</v>
      </c>
      <c r="J1" s="2" t="s">
        <v>38</v>
      </c>
      <c r="K1" s="2" t="s">
        <v>11</v>
      </c>
    </row>
    <row r="2" spans="1:11" x14ac:dyDescent="0.25">
      <c r="B2" s="25"/>
      <c r="G2" s="4"/>
      <c r="K2">
        <f t="shared" ref="K2:K56" si="0">G2-F2</f>
        <v>0</v>
      </c>
    </row>
    <row r="3" spans="1:11" x14ac:dyDescent="0.25">
      <c r="B3" s="25"/>
      <c r="G3" s="4"/>
      <c r="K3">
        <f t="shared" si="0"/>
        <v>0</v>
      </c>
    </row>
    <row r="4" spans="1:11" x14ac:dyDescent="0.25">
      <c r="B4" s="25"/>
      <c r="G4" s="4"/>
      <c r="K4">
        <f t="shared" si="0"/>
        <v>0</v>
      </c>
    </row>
    <row r="5" spans="1:11" x14ac:dyDescent="0.25">
      <c r="B5" s="5"/>
      <c r="F5" s="7"/>
      <c r="G5" s="4"/>
      <c r="K5">
        <f t="shared" si="0"/>
        <v>0</v>
      </c>
    </row>
    <row r="6" spans="1:11" x14ac:dyDescent="0.25">
      <c r="B6" s="25"/>
      <c r="G6" s="4"/>
      <c r="K6">
        <f t="shared" si="0"/>
        <v>0</v>
      </c>
    </row>
    <row r="7" spans="1:11" x14ac:dyDescent="0.25">
      <c r="B7" s="5"/>
      <c r="F7" s="7"/>
      <c r="G7" s="4"/>
      <c r="K7">
        <f t="shared" si="0"/>
        <v>0</v>
      </c>
    </row>
    <row r="8" spans="1:11" x14ac:dyDescent="0.25">
      <c r="B8" s="5"/>
      <c r="F8" s="7"/>
      <c r="G8" s="4"/>
      <c r="K8">
        <f t="shared" si="0"/>
        <v>0</v>
      </c>
    </row>
    <row r="9" spans="1:11" x14ac:dyDescent="0.25">
      <c r="B9" s="5"/>
      <c r="F9" s="7"/>
      <c r="G9" s="4"/>
      <c r="K9">
        <f t="shared" si="0"/>
        <v>0</v>
      </c>
    </row>
    <row r="10" spans="1:11" x14ac:dyDescent="0.25">
      <c r="B10" s="5"/>
      <c r="F10" s="7"/>
      <c r="G10" s="4"/>
      <c r="K10">
        <f t="shared" si="0"/>
        <v>0</v>
      </c>
    </row>
    <row r="11" spans="1:11" x14ac:dyDescent="0.25">
      <c r="G11" s="4"/>
      <c r="K11">
        <f t="shared" si="0"/>
        <v>0</v>
      </c>
    </row>
    <row r="12" spans="1:11" x14ac:dyDescent="0.25">
      <c r="B12" s="5"/>
      <c r="F12" s="7"/>
      <c r="G12" s="4"/>
      <c r="K12">
        <f t="shared" si="0"/>
        <v>0</v>
      </c>
    </row>
    <row r="13" spans="1:11" x14ac:dyDescent="0.25">
      <c r="B13" s="5"/>
      <c r="F13" s="7"/>
      <c r="G13" s="4"/>
      <c r="K13">
        <f t="shared" si="0"/>
        <v>0</v>
      </c>
    </row>
    <row r="14" spans="1:11" x14ac:dyDescent="0.25">
      <c r="B14" s="5"/>
      <c r="F14" s="7"/>
      <c r="G14" s="4"/>
      <c r="K14">
        <f t="shared" si="0"/>
        <v>0</v>
      </c>
    </row>
    <row r="15" spans="1:11" x14ac:dyDescent="0.25">
      <c r="B15" s="5"/>
      <c r="F15" s="7"/>
      <c r="G15" s="4"/>
      <c r="K15">
        <f t="shared" si="0"/>
        <v>0</v>
      </c>
    </row>
    <row r="16" spans="1:11" x14ac:dyDescent="0.25">
      <c r="B16" s="5"/>
      <c r="F16" s="7"/>
      <c r="G16" s="4"/>
      <c r="K16">
        <f t="shared" si="0"/>
        <v>0</v>
      </c>
    </row>
    <row r="17" spans="2:11" x14ac:dyDescent="0.25">
      <c r="B17" s="5"/>
      <c r="F17" s="7"/>
      <c r="G17" s="4"/>
      <c r="K17">
        <f t="shared" si="0"/>
        <v>0</v>
      </c>
    </row>
    <row r="18" spans="2:11" x14ac:dyDescent="0.25">
      <c r="B18" s="5"/>
      <c r="F18" s="7"/>
      <c r="G18" s="4"/>
      <c r="K18">
        <f t="shared" si="0"/>
        <v>0</v>
      </c>
    </row>
    <row r="19" spans="2:11" x14ac:dyDescent="0.25">
      <c r="B19" s="5"/>
      <c r="F19" s="7"/>
      <c r="G19" s="4"/>
      <c r="K19">
        <f t="shared" si="0"/>
        <v>0</v>
      </c>
    </row>
    <row r="20" spans="2:11" x14ac:dyDescent="0.25">
      <c r="G20" s="4"/>
      <c r="K20">
        <f t="shared" si="0"/>
        <v>0</v>
      </c>
    </row>
    <row r="21" spans="2:11" x14ac:dyDescent="0.25">
      <c r="B21" s="5"/>
      <c r="F21" s="7"/>
      <c r="G21" s="4"/>
      <c r="K21">
        <f t="shared" si="0"/>
        <v>0</v>
      </c>
    </row>
    <row r="22" spans="2:11" x14ac:dyDescent="0.25">
      <c r="B22" s="5"/>
      <c r="F22" s="7"/>
      <c r="G22" s="4"/>
      <c r="K22">
        <f t="shared" si="0"/>
        <v>0</v>
      </c>
    </row>
    <row r="23" spans="2:11" x14ac:dyDescent="0.25">
      <c r="B23" s="25"/>
      <c r="G23" s="4"/>
      <c r="K23">
        <f t="shared" si="0"/>
        <v>0</v>
      </c>
    </row>
    <row r="24" spans="2:11" x14ac:dyDescent="0.25">
      <c r="B24" s="5"/>
      <c r="F24" s="7"/>
      <c r="G24" s="4"/>
      <c r="K24">
        <f t="shared" si="0"/>
        <v>0</v>
      </c>
    </row>
    <row r="25" spans="2:11" x14ac:dyDescent="0.25">
      <c r="B25" s="25"/>
      <c r="G25" s="4"/>
      <c r="K25">
        <f t="shared" si="0"/>
        <v>0</v>
      </c>
    </row>
    <row r="26" spans="2:11" x14ac:dyDescent="0.25">
      <c r="B26" s="5"/>
      <c r="F26" s="7"/>
      <c r="G26" s="4"/>
      <c r="K26">
        <f t="shared" si="0"/>
        <v>0</v>
      </c>
    </row>
    <row r="27" spans="2:11" x14ac:dyDescent="0.25">
      <c r="B27" s="5"/>
      <c r="F27" s="7"/>
      <c r="G27" s="4"/>
      <c r="K27">
        <f t="shared" si="0"/>
        <v>0</v>
      </c>
    </row>
    <row r="28" spans="2:11" x14ac:dyDescent="0.25">
      <c r="B28" s="5"/>
      <c r="F28" s="7"/>
      <c r="G28" s="4"/>
      <c r="K28">
        <f t="shared" si="0"/>
        <v>0</v>
      </c>
    </row>
    <row r="29" spans="2:11" x14ac:dyDescent="0.25">
      <c r="B29" s="5"/>
      <c r="F29" s="7"/>
      <c r="G29" s="4"/>
      <c r="K29">
        <f t="shared" si="0"/>
        <v>0</v>
      </c>
    </row>
    <row r="30" spans="2:11" x14ac:dyDescent="0.25">
      <c r="B30" s="5"/>
      <c r="F30" s="7"/>
      <c r="G30" s="4"/>
      <c r="K30">
        <f t="shared" si="0"/>
        <v>0</v>
      </c>
    </row>
    <row r="31" spans="2:11" x14ac:dyDescent="0.25">
      <c r="B31" s="5"/>
      <c r="F31" s="7"/>
      <c r="G31" s="4"/>
      <c r="K31">
        <f t="shared" si="0"/>
        <v>0</v>
      </c>
    </row>
    <row r="32" spans="2:11" x14ac:dyDescent="0.25">
      <c r="B32" s="5"/>
      <c r="F32" s="7"/>
      <c r="G32" s="4"/>
      <c r="K32">
        <f t="shared" si="0"/>
        <v>0</v>
      </c>
    </row>
    <row r="33" spans="2:11" x14ac:dyDescent="0.25">
      <c r="B33" s="5"/>
      <c r="F33" s="7"/>
      <c r="G33" s="4"/>
      <c r="K33">
        <f t="shared" si="0"/>
        <v>0</v>
      </c>
    </row>
    <row r="34" spans="2:11" x14ac:dyDescent="0.25">
      <c r="B34" s="5"/>
      <c r="F34" s="7"/>
      <c r="G34" s="4"/>
      <c r="K34">
        <f t="shared" si="0"/>
        <v>0</v>
      </c>
    </row>
    <row r="35" spans="2:11" x14ac:dyDescent="0.25">
      <c r="B35" s="5"/>
      <c r="F35" s="7"/>
      <c r="G35" s="4"/>
      <c r="K35">
        <f t="shared" si="0"/>
        <v>0</v>
      </c>
    </row>
    <row r="36" spans="2:11" x14ac:dyDescent="0.25">
      <c r="B36" s="5"/>
      <c r="F36" s="7"/>
      <c r="G36" s="4"/>
      <c r="K36">
        <f t="shared" si="0"/>
        <v>0</v>
      </c>
    </row>
    <row r="37" spans="2:11" x14ac:dyDescent="0.25">
      <c r="B37" s="5"/>
      <c r="F37" s="7"/>
      <c r="G37" s="4"/>
      <c r="K37">
        <f t="shared" si="0"/>
        <v>0</v>
      </c>
    </row>
    <row r="38" spans="2:11" x14ac:dyDescent="0.25">
      <c r="B38" s="5"/>
      <c r="F38" s="7"/>
      <c r="G38" s="4"/>
      <c r="K38">
        <f t="shared" si="0"/>
        <v>0</v>
      </c>
    </row>
    <row r="39" spans="2:11" x14ac:dyDescent="0.25">
      <c r="B39" s="5"/>
      <c r="F39" s="7"/>
      <c r="G39" s="4"/>
      <c r="K39">
        <f t="shared" si="0"/>
        <v>0</v>
      </c>
    </row>
    <row r="40" spans="2:11" x14ac:dyDescent="0.25">
      <c r="B40" s="5"/>
      <c r="F40" s="7"/>
      <c r="G40" s="4"/>
      <c r="K40">
        <f t="shared" si="0"/>
        <v>0</v>
      </c>
    </row>
    <row r="41" spans="2:11" x14ac:dyDescent="0.25">
      <c r="B41" s="5"/>
      <c r="F41" s="7"/>
      <c r="G41" s="4"/>
      <c r="K41">
        <f t="shared" si="0"/>
        <v>0</v>
      </c>
    </row>
    <row r="42" spans="2:11" x14ac:dyDescent="0.25">
      <c r="B42" s="5"/>
      <c r="F42" s="7"/>
      <c r="G42" s="4"/>
      <c r="K42">
        <f t="shared" si="0"/>
        <v>0</v>
      </c>
    </row>
    <row r="43" spans="2:11" x14ac:dyDescent="0.25">
      <c r="B43" s="5"/>
      <c r="F43" s="7"/>
      <c r="G43" s="4"/>
      <c r="K43">
        <f t="shared" si="0"/>
        <v>0</v>
      </c>
    </row>
    <row r="44" spans="2:11" x14ac:dyDescent="0.25">
      <c r="B44" s="5"/>
      <c r="F44" s="7"/>
      <c r="G44" s="4"/>
      <c r="K44">
        <f t="shared" si="0"/>
        <v>0</v>
      </c>
    </row>
    <row r="45" spans="2:11" x14ac:dyDescent="0.25">
      <c r="B45" s="5"/>
      <c r="F45" s="7"/>
      <c r="G45" s="4"/>
      <c r="K45">
        <f t="shared" si="0"/>
        <v>0</v>
      </c>
    </row>
    <row r="46" spans="2:11" x14ac:dyDescent="0.25">
      <c r="B46" s="25"/>
      <c r="G46" s="4"/>
      <c r="K46">
        <f t="shared" si="0"/>
        <v>0</v>
      </c>
    </row>
    <row r="47" spans="2:11" x14ac:dyDescent="0.25">
      <c r="G47" s="4"/>
      <c r="K47">
        <f t="shared" si="0"/>
        <v>0</v>
      </c>
    </row>
    <row r="48" spans="2:11" x14ac:dyDescent="0.25">
      <c r="B48" s="5"/>
      <c r="F48" s="7"/>
      <c r="G48" s="4"/>
      <c r="K48">
        <f t="shared" si="0"/>
        <v>0</v>
      </c>
    </row>
    <row r="49" spans="2:11" x14ac:dyDescent="0.25">
      <c r="B49" s="25"/>
      <c r="G49" s="4"/>
      <c r="K49">
        <f t="shared" si="0"/>
        <v>0</v>
      </c>
    </row>
    <row r="50" spans="2:11" x14ac:dyDescent="0.25">
      <c r="B50" s="5"/>
      <c r="F50" s="7"/>
      <c r="G50" s="4"/>
      <c r="K50">
        <f t="shared" si="0"/>
        <v>0</v>
      </c>
    </row>
    <row r="51" spans="2:11" x14ac:dyDescent="0.25">
      <c r="B51" s="5"/>
      <c r="F51" s="7"/>
      <c r="G51" s="4"/>
      <c r="K51">
        <f t="shared" si="0"/>
        <v>0</v>
      </c>
    </row>
    <row r="52" spans="2:11" x14ac:dyDescent="0.25">
      <c r="B52" s="25"/>
      <c r="G52" s="4"/>
      <c r="K52">
        <f t="shared" si="0"/>
        <v>0</v>
      </c>
    </row>
    <row r="53" spans="2:11" x14ac:dyDescent="0.25">
      <c r="B53" s="5"/>
      <c r="F53" s="7"/>
      <c r="G53" s="4"/>
      <c r="K53">
        <f t="shared" si="0"/>
        <v>0</v>
      </c>
    </row>
    <row r="54" spans="2:11" x14ac:dyDescent="0.25">
      <c r="B54" s="5"/>
      <c r="F54" s="7"/>
      <c r="G54" s="4"/>
      <c r="K54">
        <f t="shared" si="0"/>
        <v>0</v>
      </c>
    </row>
    <row r="55" spans="2:11" x14ac:dyDescent="0.25">
      <c r="B55" s="5"/>
      <c r="F55" s="7"/>
      <c r="G55" s="4"/>
      <c r="K55">
        <f t="shared" si="0"/>
        <v>0</v>
      </c>
    </row>
    <row r="56" spans="2:11" x14ac:dyDescent="0.25">
      <c r="B56" s="5"/>
      <c r="F56" s="7"/>
      <c r="G56" s="4"/>
      <c r="K56">
        <f t="shared" si="0"/>
        <v>0</v>
      </c>
    </row>
    <row r="57" spans="2:11" x14ac:dyDescent="0.25">
      <c r="B57" s="5"/>
      <c r="F57" s="7"/>
      <c r="G57" s="4"/>
      <c r="K57">
        <f t="shared" ref="K57:K120" si="1">G57-F57</f>
        <v>0</v>
      </c>
    </row>
    <row r="58" spans="2:11" x14ac:dyDescent="0.25">
      <c r="B58" s="5"/>
      <c r="F58" s="7"/>
      <c r="G58" s="4"/>
      <c r="K58">
        <f t="shared" si="1"/>
        <v>0</v>
      </c>
    </row>
    <row r="59" spans="2:11" x14ac:dyDescent="0.25">
      <c r="B59" s="5"/>
      <c r="F59" s="7"/>
      <c r="G59" s="4"/>
      <c r="K59">
        <f t="shared" si="1"/>
        <v>0</v>
      </c>
    </row>
    <row r="60" spans="2:11" x14ac:dyDescent="0.25">
      <c r="B60" s="5"/>
      <c r="F60" s="7"/>
      <c r="G60" s="4"/>
      <c r="K60">
        <f t="shared" si="1"/>
        <v>0</v>
      </c>
    </row>
    <row r="61" spans="2:11" x14ac:dyDescent="0.25">
      <c r="B61" s="5"/>
      <c r="F61" s="7"/>
      <c r="G61" s="4"/>
      <c r="K61">
        <f t="shared" si="1"/>
        <v>0</v>
      </c>
    </row>
    <row r="62" spans="2:11" x14ac:dyDescent="0.25">
      <c r="B62" s="5"/>
      <c r="F62" s="7"/>
      <c r="G62" s="4"/>
      <c r="K62">
        <f t="shared" si="1"/>
        <v>0</v>
      </c>
    </row>
    <row r="63" spans="2:11" x14ac:dyDescent="0.25">
      <c r="B63" s="5"/>
      <c r="F63" s="7"/>
      <c r="G63" s="4"/>
      <c r="K63">
        <f t="shared" si="1"/>
        <v>0</v>
      </c>
    </row>
    <row r="64" spans="2:11" x14ac:dyDescent="0.25">
      <c r="B64" s="5"/>
      <c r="F64" s="7"/>
      <c r="G64" s="4"/>
      <c r="K64">
        <f t="shared" si="1"/>
        <v>0</v>
      </c>
    </row>
    <row r="65" spans="2:11" x14ac:dyDescent="0.25">
      <c r="B65" s="5"/>
      <c r="F65" s="7"/>
      <c r="G65" s="4"/>
      <c r="K65">
        <f t="shared" si="1"/>
        <v>0</v>
      </c>
    </row>
    <row r="66" spans="2:11" x14ac:dyDescent="0.25">
      <c r="B66" s="5"/>
      <c r="F66" s="7"/>
      <c r="G66" s="4"/>
      <c r="K66">
        <f t="shared" si="1"/>
        <v>0</v>
      </c>
    </row>
    <row r="67" spans="2:11" x14ac:dyDescent="0.25">
      <c r="B67" s="5"/>
      <c r="F67" s="7"/>
      <c r="G67" s="4"/>
      <c r="K67">
        <f t="shared" si="1"/>
        <v>0</v>
      </c>
    </row>
    <row r="68" spans="2:11" x14ac:dyDescent="0.25">
      <c r="B68" s="5"/>
      <c r="F68" s="7"/>
      <c r="G68" s="4"/>
      <c r="K68">
        <f t="shared" si="1"/>
        <v>0</v>
      </c>
    </row>
    <row r="69" spans="2:11" x14ac:dyDescent="0.25">
      <c r="B69" s="5"/>
      <c r="F69" s="7"/>
      <c r="G69" s="4"/>
      <c r="K69">
        <f t="shared" si="1"/>
        <v>0</v>
      </c>
    </row>
    <row r="70" spans="2:11" x14ac:dyDescent="0.25">
      <c r="B70" s="5"/>
      <c r="F70" s="7"/>
      <c r="G70" s="4"/>
      <c r="K70">
        <f t="shared" si="1"/>
        <v>0</v>
      </c>
    </row>
    <row r="71" spans="2:11" x14ac:dyDescent="0.25">
      <c r="B71" s="5"/>
      <c r="F71" s="7"/>
      <c r="G71" s="4"/>
      <c r="K71">
        <f t="shared" si="1"/>
        <v>0</v>
      </c>
    </row>
    <row r="72" spans="2:11" x14ac:dyDescent="0.25">
      <c r="B72" s="5"/>
      <c r="F72" s="7"/>
      <c r="G72" s="4"/>
      <c r="K72">
        <f t="shared" si="1"/>
        <v>0</v>
      </c>
    </row>
    <row r="73" spans="2:11" x14ac:dyDescent="0.25">
      <c r="B73" s="5"/>
      <c r="F73" s="7"/>
      <c r="G73" s="4"/>
      <c r="K73">
        <f t="shared" si="1"/>
        <v>0</v>
      </c>
    </row>
    <row r="74" spans="2:11" x14ac:dyDescent="0.25">
      <c r="B74" s="5"/>
      <c r="F74" s="7"/>
      <c r="G74" s="4"/>
      <c r="K74">
        <f t="shared" si="1"/>
        <v>0</v>
      </c>
    </row>
    <row r="75" spans="2:11" x14ac:dyDescent="0.25">
      <c r="B75" s="5"/>
      <c r="F75" s="7"/>
      <c r="G75" s="4"/>
      <c r="K75">
        <f t="shared" si="1"/>
        <v>0</v>
      </c>
    </row>
    <row r="76" spans="2:11" x14ac:dyDescent="0.25">
      <c r="B76" s="5"/>
      <c r="F76" s="7"/>
      <c r="G76" s="4"/>
      <c r="K76">
        <f t="shared" si="1"/>
        <v>0</v>
      </c>
    </row>
    <row r="77" spans="2:11" x14ac:dyDescent="0.25">
      <c r="B77" s="5"/>
      <c r="F77" s="7"/>
      <c r="G77" s="4"/>
      <c r="K77">
        <f t="shared" si="1"/>
        <v>0</v>
      </c>
    </row>
    <row r="78" spans="2:11" x14ac:dyDescent="0.25">
      <c r="B78" s="5"/>
      <c r="F78" s="7"/>
      <c r="G78" s="4"/>
      <c r="K78">
        <f t="shared" si="1"/>
        <v>0</v>
      </c>
    </row>
    <row r="79" spans="2:11" x14ac:dyDescent="0.25">
      <c r="B79" s="5"/>
      <c r="F79" s="7"/>
      <c r="G79" s="4"/>
      <c r="K79">
        <f t="shared" si="1"/>
        <v>0</v>
      </c>
    </row>
    <row r="80" spans="2:11" x14ac:dyDescent="0.25">
      <c r="B80" s="5"/>
      <c r="F80" s="7"/>
      <c r="G80" s="4"/>
      <c r="K80">
        <f t="shared" si="1"/>
        <v>0</v>
      </c>
    </row>
    <row r="81" spans="2:11" x14ac:dyDescent="0.25">
      <c r="B81" s="5"/>
      <c r="F81" s="7"/>
      <c r="G81" s="4"/>
      <c r="K81">
        <f t="shared" si="1"/>
        <v>0</v>
      </c>
    </row>
    <row r="82" spans="2:11" x14ac:dyDescent="0.25">
      <c r="B82" s="5"/>
      <c r="F82" s="7"/>
      <c r="G82" s="4"/>
      <c r="K82">
        <f t="shared" si="1"/>
        <v>0</v>
      </c>
    </row>
    <row r="83" spans="2:11" x14ac:dyDescent="0.25">
      <c r="B83" s="5"/>
      <c r="F83" s="7"/>
      <c r="G83" s="4"/>
      <c r="K83">
        <f t="shared" si="1"/>
        <v>0</v>
      </c>
    </row>
    <row r="84" spans="2:11" x14ac:dyDescent="0.25">
      <c r="B84" s="5"/>
      <c r="F84" s="7"/>
      <c r="G84" s="4"/>
      <c r="K84">
        <f t="shared" si="1"/>
        <v>0</v>
      </c>
    </row>
    <row r="85" spans="2:11" x14ac:dyDescent="0.25">
      <c r="B85" s="5"/>
      <c r="F85" s="7"/>
      <c r="G85" s="4"/>
      <c r="K85">
        <f t="shared" si="1"/>
        <v>0</v>
      </c>
    </row>
    <row r="86" spans="2:11" x14ac:dyDescent="0.25">
      <c r="B86" s="5"/>
      <c r="F86" s="7"/>
      <c r="G86" s="4"/>
      <c r="K86">
        <f t="shared" si="1"/>
        <v>0</v>
      </c>
    </row>
    <row r="87" spans="2:11" x14ac:dyDescent="0.25">
      <c r="B87" s="5"/>
      <c r="F87" s="7"/>
      <c r="G87" s="4"/>
      <c r="K87">
        <f t="shared" si="1"/>
        <v>0</v>
      </c>
    </row>
    <row r="88" spans="2:11" x14ac:dyDescent="0.25">
      <c r="B88" s="5"/>
      <c r="F88" s="7"/>
      <c r="G88" s="4"/>
      <c r="K88">
        <f t="shared" si="1"/>
        <v>0</v>
      </c>
    </row>
    <row r="89" spans="2:11" x14ac:dyDescent="0.25">
      <c r="B89" s="5"/>
      <c r="F89" s="7"/>
      <c r="G89" s="4"/>
      <c r="K89">
        <f t="shared" si="1"/>
        <v>0</v>
      </c>
    </row>
    <row r="90" spans="2:11" x14ac:dyDescent="0.25">
      <c r="B90" s="5"/>
      <c r="F90" s="7"/>
      <c r="G90" s="4"/>
      <c r="K90">
        <f t="shared" si="1"/>
        <v>0</v>
      </c>
    </row>
    <row r="91" spans="2:11" x14ac:dyDescent="0.25">
      <c r="B91" s="5"/>
      <c r="F91" s="7"/>
      <c r="G91" s="4"/>
      <c r="K91">
        <f t="shared" si="1"/>
        <v>0</v>
      </c>
    </row>
    <row r="92" spans="2:11" x14ac:dyDescent="0.25">
      <c r="B92" s="5"/>
      <c r="F92" s="7"/>
      <c r="G92" s="4"/>
      <c r="K92">
        <f t="shared" si="1"/>
        <v>0</v>
      </c>
    </row>
    <row r="93" spans="2:11" x14ac:dyDescent="0.25">
      <c r="B93" s="5"/>
      <c r="F93" s="7"/>
      <c r="G93" s="4"/>
      <c r="K93">
        <f t="shared" si="1"/>
        <v>0</v>
      </c>
    </row>
    <row r="94" spans="2:11" x14ac:dyDescent="0.25">
      <c r="B94" s="5"/>
      <c r="F94" s="7"/>
      <c r="G94" s="4"/>
      <c r="K94">
        <f t="shared" si="1"/>
        <v>0</v>
      </c>
    </row>
    <row r="95" spans="2:11" x14ac:dyDescent="0.25">
      <c r="B95" s="5"/>
      <c r="F95" s="7"/>
      <c r="G95" s="4"/>
      <c r="K95">
        <f t="shared" si="1"/>
        <v>0</v>
      </c>
    </row>
    <row r="96" spans="2:11" x14ac:dyDescent="0.25">
      <c r="B96" s="5"/>
      <c r="F96" s="7"/>
      <c r="G96" s="4"/>
      <c r="K96">
        <f t="shared" si="1"/>
        <v>0</v>
      </c>
    </row>
    <row r="97" spans="2:11" x14ac:dyDescent="0.25">
      <c r="B97" s="5"/>
      <c r="F97" s="7"/>
      <c r="G97" s="4"/>
      <c r="K97">
        <f t="shared" si="1"/>
        <v>0</v>
      </c>
    </row>
    <row r="98" spans="2:11" x14ac:dyDescent="0.25">
      <c r="B98" s="5"/>
      <c r="F98" s="7"/>
      <c r="G98" s="4"/>
      <c r="K98">
        <f t="shared" si="1"/>
        <v>0</v>
      </c>
    </row>
    <row r="99" spans="2:11" x14ac:dyDescent="0.25">
      <c r="B99" s="5"/>
      <c r="F99" s="7"/>
      <c r="G99" s="4"/>
      <c r="K99">
        <f t="shared" si="1"/>
        <v>0</v>
      </c>
    </row>
    <row r="100" spans="2:11" x14ac:dyDescent="0.25">
      <c r="B100" s="5"/>
      <c r="F100" s="7"/>
      <c r="G100" s="4"/>
      <c r="K100">
        <f t="shared" si="1"/>
        <v>0</v>
      </c>
    </row>
    <row r="101" spans="2:11" x14ac:dyDescent="0.25">
      <c r="B101" s="5"/>
      <c r="F101" s="7"/>
      <c r="G101" s="4"/>
      <c r="K101">
        <f t="shared" si="1"/>
        <v>0</v>
      </c>
    </row>
    <row r="102" spans="2:11" x14ac:dyDescent="0.25">
      <c r="B102" s="5"/>
      <c r="F102" s="7"/>
      <c r="G102" s="4"/>
      <c r="K102">
        <f t="shared" si="1"/>
        <v>0</v>
      </c>
    </row>
    <row r="103" spans="2:11" x14ac:dyDescent="0.25">
      <c r="B103" s="5"/>
      <c r="F103" s="7"/>
      <c r="G103" s="4"/>
      <c r="K103">
        <f t="shared" si="1"/>
        <v>0</v>
      </c>
    </row>
    <row r="104" spans="2:11" x14ac:dyDescent="0.25">
      <c r="B104" s="5"/>
      <c r="F104" s="7"/>
      <c r="G104" s="4"/>
      <c r="K104">
        <f t="shared" si="1"/>
        <v>0</v>
      </c>
    </row>
    <row r="105" spans="2:11" x14ac:dyDescent="0.25">
      <c r="B105" s="5"/>
      <c r="F105" s="7"/>
      <c r="G105" s="4"/>
      <c r="K105">
        <f t="shared" si="1"/>
        <v>0</v>
      </c>
    </row>
    <row r="106" spans="2:11" x14ac:dyDescent="0.25">
      <c r="B106" s="5"/>
      <c r="F106" s="7"/>
      <c r="G106" s="4"/>
      <c r="K106">
        <f t="shared" si="1"/>
        <v>0</v>
      </c>
    </row>
    <row r="107" spans="2:11" x14ac:dyDescent="0.25">
      <c r="B107" s="5"/>
      <c r="F107" s="7"/>
      <c r="G107" s="4"/>
      <c r="K107">
        <f t="shared" si="1"/>
        <v>0</v>
      </c>
    </row>
    <row r="108" spans="2:11" x14ac:dyDescent="0.25">
      <c r="B108" s="5"/>
      <c r="F108" s="7"/>
      <c r="G108" s="4"/>
      <c r="K108">
        <f t="shared" si="1"/>
        <v>0</v>
      </c>
    </row>
    <row r="109" spans="2:11" x14ac:dyDescent="0.25">
      <c r="B109" s="5"/>
      <c r="F109" s="7"/>
      <c r="G109" s="4"/>
      <c r="K109">
        <f t="shared" si="1"/>
        <v>0</v>
      </c>
    </row>
    <row r="110" spans="2:11" x14ac:dyDescent="0.25">
      <c r="B110" s="5"/>
      <c r="F110" s="7"/>
      <c r="G110" s="4"/>
      <c r="K110">
        <f t="shared" si="1"/>
        <v>0</v>
      </c>
    </row>
    <row r="111" spans="2:11" x14ac:dyDescent="0.25">
      <c r="B111" s="5"/>
      <c r="F111" s="7"/>
      <c r="G111" s="4"/>
      <c r="K111">
        <f t="shared" si="1"/>
        <v>0</v>
      </c>
    </row>
    <row r="112" spans="2:11" x14ac:dyDescent="0.25">
      <c r="B112" s="5"/>
      <c r="F112" s="7"/>
      <c r="G112" s="4"/>
      <c r="K112">
        <f t="shared" si="1"/>
        <v>0</v>
      </c>
    </row>
    <row r="113" spans="2:11" x14ac:dyDescent="0.25">
      <c r="B113" s="5"/>
      <c r="F113" s="7"/>
      <c r="G113" s="4"/>
      <c r="K113">
        <f t="shared" si="1"/>
        <v>0</v>
      </c>
    </row>
    <row r="114" spans="2:11" x14ac:dyDescent="0.25">
      <c r="B114" s="5"/>
      <c r="F114" s="7"/>
      <c r="G114" s="4"/>
      <c r="K114">
        <f t="shared" si="1"/>
        <v>0</v>
      </c>
    </row>
    <row r="115" spans="2:11" x14ac:dyDescent="0.25">
      <c r="B115" s="5"/>
      <c r="F115" s="7"/>
      <c r="G115" s="4"/>
      <c r="K115">
        <f t="shared" si="1"/>
        <v>0</v>
      </c>
    </row>
    <row r="116" spans="2:11" x14ac:dyDescent="0.25">
      <c r="B116" s="5"/>
      <c r="F116" s="7"/>
      <c r="G116" s="4"/>
      <c r="K116">
        <f t="shared" si="1"/>
        <v>0</v>
      </c>
    </row>
    <row r="117" spans="2:11" x14ac:dyDescent="0.25">
      <c r="B117" s="5"/>
      <c r="F117" s="7"/>
      <c r="G117" s="4"/>
      <c r="K117">
        <f t="shared" si="1"/>
        <v>0</v>
      </c>
    </row>
    <row r="118" spans="2:11" x14ac:dyDescent="0.25">
      <c r="B118" s="5"/>
      <c r="F118" s="7"/>
      <c r="G118" s="4"/>
      <c r="K118">
        <f t="shared" si="1"/>
        <v>0</v>
      </c>
    </row>
    <row r="119" spans="2:11" x14ac:dyDescent="0.25">
      <c r="B119" s="5"/>
      <c r="F119" s="7"/>
      <c r="G119" s="4"/>
      <c r="K119">
        <f t="shared" si="1"/>
        <v>0</v>
      </c>
    </row>
    <row r="120" spans="2:11" x14ac:dyDescent="0.25">
      <c r="B120" s="5"/>
      <c r="F120" s="7"/>
      <c r="G120" s="4"/>
      <c r="K120">
        <f t="shared" si="1"/>
        <v>0</v>
      </c>
    </row>
    <row r="121" spans="2:11" x14ac:dyDescent="0.25">
      <c r="B121" s="5"/>
      <c r="F121" s="7"/>
      <c r="G121" s="4"/>
      <c r="K121">
        <f t="shared" ref="K121:K184" si="2">G121-F121</f>
        <v>0</v>
      </c>
    </row>
    <row r="122" spans="2:11" x14ac:dyDescent="0.25">
      <c r="B122" s="5"/>
      <c r="F122" s="7"/>
      <c r="G122" s="4"/>
      <c r="K122">
        <f t="shared" si="2"/>
        <v>0</v>
      </c>
    </row>
    <row r="123" spans="2:11" x14ac:dyDescent="0.25">
      <c r="B123" s="5"/>
      <c r="F123" s="7"/>
      <c r="G123" s="4"/>
      <c r="K123">
        <f t="shared" si="2"/>
        <v>0</v>
      </c>
    </row>
    <row r="124" spans="2:11" x14ac:dyDescent="0.25">
      <c r="B124" s="5"/>
      <c r="F124" s="7"/>
      <c r="G124" s="4"/>
      <c r="K124">
        <f t="shared" si="2"/>
        <v>0</v>
      </c>
    </row>
    <row r="125" spans="2:11" x14ac:dyDescent="0.25">
      <c r="B125" s="5"/>
      <c r="F125" s="7"/>
      <c r="G125" s="4"/>
      <c r="K125">
        <f t="shared" si="2"/>
        <v>0</v>
      </c>
    </row>
    <row r="126" spans="2:11" x14ac:dyDescent="0.25">
      <c r="B126" s="5"/>
      <c r="F126" s="7"/>
      <c r="G126" s="4"/>
      <c r="K126">
        <f t="shared" si="2"/>
        <v>0</v>
      </c>
    </row>
    <row r="127" spans="2:11" x14ac:dyDescent="0.25">
      <c r="B127" s="5"/>
      <c r="F127" s="7"/>
      <c r="G127" s="4"/>
      <c r="K127">
        <f t="shared" si="2"/>
        <v>0</v>
      </c>
    </row>
    <row r="128" spans="2:11" x14ac:dyDescent="0.25">
      <c r="B128" s="5"/>
      <c r="F128" s="7"/>
      <c r="G128" s="4"/>
      <c r="K128">
        <f t="shared" si="2"/>
        <v>0</v>
      </c>
    </row>
    <row r="129" spans="2:11" x14ac:dyDescent="0.25">
      <c r="B129" s="5"/>
      <c r="F129" s="7"/>
      <c r="G129" s="4"/>
      <c r="K129">
        <f t="shared" si="2"/>
        <v>0</v>
      </c>
    </row>
    <row r="130" spans="2:11" x14ac:dyDescent="0.25">
      <c r="B130" s="5"/>
      <c r="F130" s="7"/>
      <c r="G130" s="4"/>
      <c r="K130">
        <f t="shared" si="2"/>
        <v>0</v>
      </c>
    </row>
    <row r="131" spans="2:11" x14ac:dyDescent="0.25">
      <c r="B131" s="5"/>
      <c r="F131" s="7"/>
      <c r="G131" s="4"/>
      <c r="K131">
        <f t="shared" si="2"/>
        <v>0</v>
      </c>
    </row>
    <row r="132" spans="2:11" x14ac:dyDescent="0.25">
      <c r="B132" s="5"/>
      <c r="F132" s="7"/>
      <c r="G132" s="4"/>
      <c r="K132">
        <f t="shared" si="2"/>
        <v>0</v>
      </c>
    </row>
    <row r="133" spans="2:11" x14ac:dyDescent="0.25">
      <c r="B133" s="5"/>
      <c r="F133" s="7"/>
      <c r="G133" s="4"/>
      <c r="K133">
        <f t="shared" si="2"/>
        <v>0</v>
      </c>
    </row>
    <row r="134" spans="2:11" x14ac:dyDescent="0.25">
      <c r="B134" s="5"/>
      <c r="F134" s="7"/>
      <c r="G134" s="4"/>
      <c r="K134">
        <f t="shared" si="2"/>
        <v>0</v>
      </c>
    </row>
    <row r="135" spans="2:11" x14ac:dyDescent="0.25">
      <c r="B135" s="5"/>
      <c r="F135" s="7"/>
      <c r="G135" s="4"/>
      <c r="K135">
        <f t="shared" si="2"/>
        <v>0</v>
      </c>
    </row>
    <row r="136" spans="2:11" x14ac:dyDescent="0.25">
      <c r="B136" s="5"/>
      <c r="F136" s="7"/>
      <c r="G136" s="4"/>
      <c r="K136">
        <f t="shared" si="2"/>
        <v>0</v>
      </c>
    </row>
    <row r="137" spans="2:11" x14ac:dyDescent="0.25">
      <c r="B137" s="5"/>
      <c r="F137" s="7"/>
      <c r="G137" s="4"/>
      <c r="K137">
        <f t="shared" si="2"/>
        <v>0</v>
      </c>
    </row>
    <row r="138" spans="2:11" x14ac:dyDescent="0.25">
      <c r="B138" s="5"/>
      <c r="F138" s="7"/>
      <c r="G138" s="4"/>
      <c r="K138">
        <f t="shared" si="2"/>
        <v>0</v>
      </c>
    </row>
    <row r="139" spans="2:11" x14ac:dyDescent="0.25">
      <c r="B139" s="5"/>
      <c r="F139" s="7"/>
      <c r="G139" s="4"/>
      <c r="K139">
        <f t="shared" si="2"/>
        <v>0</v>
      </c>
    </row>
    <row r="140" spans="2:11" x14ac:dyDescent="0.25">
      <c r="B140" s="5"/>
      <c r="F140" s="7"/>
      <c r="G140" s="4"/>
      <c r="K140">
        <f t="shared" si="2"/>
        <v>0</v>
      </c>
    </row>
    <row r="141" spans="2:11" x14ac:dyDescent="0.25">
      <c r="B141" s="5"/>
      <c r="F141" s="7"/>
      <c r="G141" s="4"/>
      <c r="K141">
        <f t="shared" si="2"/>
        <v>0</v>
      </c>
    </row>
    <row r="142" spans="2:11" x14ac:dyDescent="0.25">
      <c r="B142" s="5"/>
      <c r="F142" s="7"/>
      <c r="G142" s="4"/>
      <c r="K142">
        <f t="shared" si="2"/>
        <v>0</v>
      </c>
    </row>
    <row r="143" spans="2:11" x14ac:dyDescent="0.25">
      <c r="B143" s="5"/>
      <c r="F143" s="7"/>
      <c r="G143" s="4"/>
      <c r="K143">
        <f t="shared" si="2"/>
        <v>0</v>
      </c>
    </row>
    <row r="144" spans="2:11" x14ac:dyDescent="0.25">
      <c r="B144" s="5"/>
      <c r="F144" s="7"/>
      <c r="G144" s="4"/>
      <c r="K144">
        <f t="shared" si="2"/>
        <v>0</v>
      </c>
    </row>
    <row r="145" spans="2:11" x14ac:dyDescent="0.25">
      <c r="B145" s="5"/>
      <c r="F145" s="7"/>
      <c r="G145" s="4"/>
      <c r="K145">
        <f t="shared" si="2"/>
        <v>0</v>
      </c>
    </row>
    <row r="146" spans="2:11" x14ac:dyDescent="0.25">
      <c r="B146" s="5"/>
      <c r="F146" s="7"/>
      <c r="G146" s="4"/>
      <c r="K146">
        <f t="shared" si="2"/>
        <v>0</v>
      </c>
    </row>
    <row r="147" spans="2:11" x14ac:dyDescent="0.25">
      <c r="B147" s="5"/>
      <c r="F147" s="7"/>
      <c r="G147" s="4"/>
      <c r="K147">
        <f t="shared" si="2"/>
        <v>0</v>
      </c>
    </row>
    <row r="148" spans="2:11" x14ac:dyDescent="0.25">
      <c r="B148" s="5"/>
      <c r="F148" s="7"/>
      <c r="G148" s="4"/>
      <c r="K148">
        <f t="shared" si="2"/>
        <v>0</v>
      </c>
    </row>
    <row r="149" spans="2:11" x14ac:dyDescent="0.25">
      <c r="B149" s="5"/>
      <c r="F149" s="7"/>
      <c r="G149" s="4"/>
      <c r="K149">
        <f t="shared" si="2"/>
        <v>0</v>
      </c>
    </row>
    <row r="150" spans="2:11" x14ac:dyDescent="0.25">
      <c r="B150" s="5"/>
      <c r="F150" s="7"/>
      <c r="G150" s="4"/>
      <c r="K150">
        <f t="shared" si="2"/>
        <v>0</v>
      </c>
    </row>
    <row r="151" spans="2:11" x14ac:dyDescent="0.25">
      <c r="B151" s="5"/>
      <c r="F151" s="7"/>
      <c r="G151" s="4"/>
      <c r="K151">
        <f t="shared" si="2"/>
        <v>0</v>
      </c>
    </row>
    <row r="152" spans="2:11" x14ac:dyDescent="0.25">
      <c r="B152" s="5"/>
      <c r="F152" s="7"/>
      <c r="G152" s="4"/>
      <c r="K152">
        <f t="shared" si="2"/>
        <v>0</v>
      </c>
    </row>
    <row r="153" spans="2:11" x14ac:dyDescent="0.25">
      <c r="B153" s="5"/>
      <c r="F153" s="7"/>
      <c r="G153" s="4"/>
      <c r="K153">
        <f t="shared" si="2"/>
        <v>0</v>
      </c>
    </row>
    <row r="154" spans="2:11" x14ac:dyDescent="0.25">
      <c r="B154" s="5"/>
      <c r="F154" s="7"/>
      <c r="G154" s="4"/>
      <c r="K154">
        <f t="shared" si="2"/>
        <v>0</v>
      </c>
    </row>
    <row r="155" spans="2:11" x14ac:dyDescent="0.25">
      <c r="B155" s="5"/>
      <c r="F155" s="7"/>
      <c r="G155" s="4"/>
      <c r="K155">
        <f t="shared" si="2"/>
        <v>0</v>
      </c>
    </row>
    <row r="156" spans="2:11" x14ac:dyDescent="0.25">
      <c r="B156" s="5"/>
      <c r="F156" s="7"/>
      <c r="G156" s="4"/>
      <c r="K156">
        <f t="shared" si="2"/>
        <v>0</v>
      </c>
    </row>
    <row r="157" spans="2:11" x14ac:dyDescent="0.25">
      <c r="B157" s="5"/>
      <c r="F157" s="7"/>
      <c r="G157" s="4"/>
      <c r="K157">
        <f t="shared" si="2"/>
        <v>0</v>
      </c>
    </row>
    <row r="158" spans="2:11" x14ac:dyDescent="0.25">
      <c r="B158" s="5"/>
      <c r="F158" s="7"/>
      <c r="G158" s="4"/>
      <c r="K158">
        <f t="shared" si="2"/>
        <v>0</v>
      </c>
    </row>
    <row r="159" spans="2:11" x14ac:dyDescent="0.25">
      <c r="B159" s="5"/>
      <c r="F159" s="7"/>
      <c r="G159" s="4"/>
      <c r="K159">
        <f t="shared" si="2"/>
        <v>0</v>
      </c>
    </row>
    <row r="160" spans="2:11" x14ac:dyDescent="0.25">
      <c r="B160" s="5"/>
      <c r="F160" s="7"/>
      <c r="G160" s="4"/>
      <c r="K160">
        <f t="shared" si="2"/>
        <v>0</v>
      </c>
    </row>
    <row r="161" spans="2:11" x14ac:dyDescent="0.25">
      <c r="B161" s="5"/>
      <c r="F161" s="7"/>
      <c r="G161" s="4"/>
      <c r="K161">
        <f t="shared" si="2"/>
        <v>0</v>
      </c>
    </row>
    <row r="162" spans="2:11" x14ac:dyDescent="0.25">
      <c r="B162" s="5"/>
      <c r="F162" s="7"/>
      <c r="G162" s="4"/>
      <c r="K162">
        <f t="shared" si="2"/>
        <v>0</v>
      </c>
    </row>
    <row r="163" spans="2:11" x14ac:dyDescent="0.25">
      <c r="B163" s="5"/>
      <c r="F163" s="7"/>
      <c r="G163" s="4"/>
      <c r="K163">
        <f t="shared" si="2"/>
        <v>0</v>
      </c>
    </row>
    <row r="164" spans="2:11" x14ac:dyDescent="0.25">
      <c r="B164" s="5"/>
      <c r="F164" s="7"/>
      <c r="G164" s="4"/>
      <c r="K164">
        <f t="shared" si="2"/>
        <v>0</v>
      </c>
    </row>
    <row r="165" spans="2:11" x14ac:dyDescent="0.25">
      <c r="B165" s="5"/>
      <c r="F165" s="7"/>
      <c r="G165" s="4"/>
      <c r="K165">
        <f t="shared" si="2"/>
        <v>0</v>
      </c>
    </row>
    <row r="166" spans="2:11" x14ac:dyDescent="0.25">
      <c r="B166" s="5"/>
      <c r="F166" s="7"/>
      <c r="G166" s="4"/>
      <c r="K166">
        <f t="shared" si="2"/>
        <v>0</v>
      </c>
    </row>
    <row r="167" spans="2:11" x14ac:dyDescent="0.25">
      <c r="B167" s="5"/>
      <c r="F167" s="7"/>
      <c r="G167" s="4"/>
      <c r="K167">
        <f t="shared" si="2"/>
        <v>0</v>
      </c>
    </row>
    <row r="168" spans="2:11" x14ac:dyDescent="0.25">
      <c r="B168" s="5"/>
      <c r="F168" s="7"/>
      <c r="G168" s="4"/>
      <c r="K168">
        <f t="shared" si="2"/>
        <v>0</v>
      </c>
    </row>
    <row r="169" spans="2:11" x14ac:dyDescent="0.25">
      <c r="B169" s="5"/>
      <c r="F169" s="7"/>
      <c r="G169" s="4"/>
      <c r="K169">
        <f t="shared" si="2"/>
        <v>0</v>
      </c>
    </row>
    <row r="170" spans="2:11" x14ac:dyDescent="0.25">
      <c r="B170" s="5"/>
      <c r="F170" s="7"/>
      <c r="G170" s="4"/>
      <c r="K170">
        <f t="shared" si="2"/>
        <v>0</v>
      </c>
    </row>
    <row r="171" spans="2:11" x14ac:dyDescent="0.25">
      <c r="B171" s="5"/>
      <c r="F171" s="7"/>
      <c r="G171" s="4"/>
      <c r="K171">
        <f t="shared" si="2"/>
        <v>0</v>
      </c>
    </row>
    <row r="172" spans="2:11" x14ac:dyDescent="0.25">
      <c r="B172" s="5"/>
      <c r="F172" s="7"/>
      <c r="G172" s="4"/>
      <c r="K172">
        <f t="shared" si="2"/>
        <v>0</v>
      </c>
    </row>
    <row r="173" spans="2:11" x14ac:dyDescent="0.25">
      <c r="B173" s="5"/>
      <c r="F173" s="7"/>
      <c r="G173" s="4"/>
      <c r="K173">
        <f t="shared" si="2"/>
        <v>0</v>
      </c>
    </row>
    <row r="174" spans="2:11" x14ac:dyDescent="0.25">
      <c r="B174" s="5"/>
      <c r="F174" s="7"/>
      <c r="G174" s="4"/>
      <c r="K174">
        <f t="shared" si="2"/>
        <v>0</v>
      </c>
    </row>
    <row r="175" spans="2:11" x14ac:dyDescent="0.25">
      <c r="B175" s="5"/>
      <c r="F175" s="7"/>
      <c r="G175" s="4"/>
      <c r="K175">
        <f t="shared" si="2"/>
        <v>0</v>
      </c>
    </row>
    <row r="176" spans="2:11" x14ac:dyDescent="0.25">
      <c r="B176" s="5"/>
      <c r="F176" s="7"/>
      <c r="G176" s="4"/>
      <c r="K176">
        <f t="shared" si="2"/>
        <v>0</v>
      </c>
    </row>
    <row r="177" spans="2:11" x14ac:dyDescent="0.25">
      <c r="B177" s="5"/>
      <c r="F177" s="7"/>
      <c r="G177" s="4"/>
      <c r="K177">
        <f t="shared" si="2"/>
        <v>0</v>
      </c>
    </row>
    <row r="178" spans="2:11" x14ac:dyDescent="0.25">
      <c r="B178" s="5"/>
      <c r="F178" s="7"/>
      <c r="G178" s="4"/>
      <c r="K178">
        <f t="shared" si="2"/>
        <v>0</v>
      </c>
    </row>
    <row r="179" spans="2:11" x14ac:dyDescent="0.25">
      <c r="B179" s="5"/>
      <c r="F179" s="7"/>
      <c r="G179" s="4"/>
      <c r="K179">
        <f t="shared" si="2"/>
        <v>0</v>
      </c>
    </row>
    <row r="180" spans="2:11" x14ac:dyDescent="0.25">
      <c r="B180" s="5"/>
      <c r="F180" s="7"/>
      <c r="G180" s="4"/>
      <c r="K180">
        <f t="shared" si="2"/>
        <v>0</v>
      </c>
    </row>
    <row r="181" spans="2:11" x14ac:dyDescent="0.25">
      <c r="B181" s="5"/>
      <c r="F181" s="7"/>
      <c r="G181" s="4"/>
      <c r="K181">
        <f t="shared" si="2"/>
        <v>0</v>
      </c>
    </row>
    <row r="182" spans="2:11" x14ac:dyDescent="0.25">
      <c r="B182" s="5"/>
      <c r="F182" s="7"/>
      <c r="G182" s="4"/>
      <c r="K182">
        <f t="shared" si="2"/>
        <v>0</v>
      </c>
    </row>
    <row r="183" spans="2:11" x14ac:dyDescent="0.25">
      <c r="B183" s="5"/>
      <c r="F183" s="7"/>
      <c r="G183" s="4"/>
      <c r="K183">
        <f t="shared" si="2"/>
        <v>0</v>
      </c>
    </row>
    <row r="184" spans="2:11" x14ac:dyDescent="0.25">
      <c r="B184" s="5"/>
      <c r="F184" s="7"/>
      <c r="G184" s="4"/>
      <c r="K184">
        <f t="shared" si="2"/>
        <v>0</v>
      </c>
    </row>
    <row r="185" spans="2:11" x14ac:dyDescent="0.25">
      <c r="B185" s="5"/>
      <c r="F185" s="7"/>
      <c r="G185" s="4"/>
      <c r="K185">
        <f t="shared" ref="K185:K248" si="3">G185-F185</f>
        <v>0</v>
      </c>
    </row>
    <row r="186" spans="2:11" x14ac:dyDescent="0.25">
      <c r="B186" s="5"/>
      <c r="F186" s="7"/>
      <c r="G186" s="4"/>
      <c r="K186">
        <f t="shared" si="3"/>
        <v>0</v>
      </c>
    </row>
    <row r="187" spans="2:11" x14ac:dyDescent="0.25">
      <c r="B187" s="5"/>
      <c r="F187" s="7"/>
      <c r="G187" s="4"/>
      <c r="K187">
        <f t="shared" si="3"/>
        <v>0</v>
      </c>
    </row>
    <row r="188" spans="2:11" x14ac:dyDescent="0.25">
      <c r="B188" s="5"/>
      <c r="F188" s="7"/>
      <c r="G188" s="4"/>
      <c r="K188">
        <f t="shared" si="3"/>
        <v>0</v>
      </c>
    </row>
    <row r="189" spans="2:11" x14ac:dyDescent="0.25">
      <c r="B189" s="5"/>
      <c r="F189" s="7"/>
      <c r="G189" s="4"/>
      <c r="K189">
        <f t="shared" si="3"/>
        <v>0</v>
      </c>
    </row>
    <row r="190" spans="2:11" x14ac:dyDescent="0.25">
      <c r="B190" s="5"/>
      <c r="F190" s="7"/>
      <c r="G190" s="4"/>
      <c r="K190">
        <f t="shared" si="3"/>
        <v>0</v>
      </c>
    </row>
    <row r="191" spans="2:11" x14ac:dyDescent="0.25">
      <c r="B191" s="5"/>
      <c r="F191" s="7"/>
      <c r="G191" s="4"/>
      <c r="K191">
        <f t="shared" si="3"/>
        <v>0</v>
      </c>
    </row>
    <row r="192" spans="2:11" x14ac:dyDescent="0.25">
      <c r="B192" s="5"/>
      <c r="F192" s="7"/>
      <c r="G192" s="4"/>
      <c r="K192">
        <f t="shared" si="3"/>
        <v>0</v>
      </c>
    </row>
    <row r="193" spans="2:11" x14ac:dyDescent="0.25">
      <c r="B193" s="5"/>
      <c r="F193" s="7"/>
      <c r="G193" s="4"/>
      <c r="K193">
        <f t="shared" si="3"/>
        <v>0</v>
      </c>
    </row>
    <row r="194" spans="2:11" x14ac:dyDescent="0.25">
      <c r="B194" s="5"/>
      <c r="F194" s="7"/>
      <c r="G194" s="4"/>
      <c r="K194">
        <f t="shared" si="3"/>
        <v>0</v>
      </c>
    </row>
    <row r="195" spans="2:11" x14ac:dyDescent="0.25">
      <c r="B195" s="5"/>
      <c r="F195" s="7"/>
      <c r="G195" s="4"/>
      <c r="K195">
        <f t="shared" si="3"/>
        <v>0</v>
      </c>
    </row>
    <row r="196" spans="2:11" x14ac:dyDescent="0.25">
      <c r="B196" s="5"/>
      <c r="F196" s="7"/>
      <c r="G196" s="4"/>
      <c r="K196">
        <f t="shared" si="3"/>
        <v>0</v>
      </c>
    </row>
    <row r="197" spans="2:11" x14ac:dyDescent="0.25">
      <c r="B197" s="5"/>
      <c r="F197" s="7"/>
      <c r="G197" s="4"/>
      <c r="K197">
        <f t="shared" si="3"/>
        <v>0</v>
      </c>
    </row>
    <row r="198" spans="2:11" x14ac:dyDescent="0.25">
      <c r="B198" s="5"/>
      <c r="F198" s="7"/>
      <c r="G198" s="4"/>
      <c r="K198">
        <f t="shared" si="3"/>
        <v>0</v>
      </c>
    </row>
    <row r="199" spans="2:11" x14ac:dyDescent="0.25">
      <c r="B199" s="5"/>
      <c r="F199" s="7"/>
      <c r="G199" s="4"/>
      <c r="K199">
        <f t="shared" si="3"/>
        <v>0</v>
      </c>
    </row>
    <row r="200" spans="2:11" x14ac:dyDescent="0.25">
      <c r="B200" s="5"/>
      <c r="F200" s="7"/>
      <c r="G200" s="4"/>
      <c r="K200">
        <f t="shared" si="3"/>
        <v>0</v>
      </c>
    </row>
    <row r="201" spans="2:11" x14ac:dyDescent="0.25">
      <c r="B201" s="5"/>
      <c r="F201" s="7"/>
      <c r="G201" s="4"/>
      <c r="K201">
        <f t="shared" si="3"/>
        <v>0</v>
      </c>
    </row>
    <row r="202" spans="2:11" x14ac:dyDescent="0.25">
      <c r="B202" s="5"/>
      <c r="F202" s="7"/>
      <c r="G202" s="4"/>
      <c r="K202">
        <f t="shared" si="3"/>
        <v>0</v>
      </c>
    </row>
    <row r="203" spans="2:11" x14ac:dyDescent="0.25">
      <c r="B203" s="5"/>
      <c r="F203" s="7"/>
      <c r="G203" s="4"/>
      <c r="K203">
        <f t="shared" si="3"/>
        <v>0</v>
      </c>
    </row>
    <row r="204" spans="2:11" x14ac:dyDescent="0.25">
      <c r="B204" s="5"/>
      <c r="F204" s="7"/>
      <c r="G204" s="4"/>
      <c r="K204">
        <f t="shared" si="3"/>
        <v>0</v>
      </c>
    </row>
    <row r="205" spans="2:11" x14ac:dyDescent="0.25">
      <c r="B205" s="5"/>
      <c r="F205" s="7"/>
      <c r="G205" s="4"/>
      <c r="K205">
        <f t="shared" si="3"/>
        <v>0</v>
      </c>
    </row>
    <row r="206" spans="2:11" x14ac:dyDescent="0.25">
      <c r="B206" s="5"/>
      <c r="F206" s="7"/>
      <c r="G206" s="4"/>
      <c r="K206">
        <f t="shared" si="3"/>
        <v>0</v>
      </c>
    </row>
    <row r="207" spans="2:11" x14ac:dyDescent="0.25">
      <c r="B207" s="5"/>
      <c r="F207" s="7"/>
      <c r="G207" s="4"/>
      <c r="K207">
        <f t="shared" si="3"/>
        <v>0</v>
      </c>
    </row>
    <row r="208" spans="2:11" x14ac:dyDescent="0.25">
      <c r="B208" s="5"/>
      <c r="F208" s="7"/>
      <c r="G208" s="4"/>
      <c r="K208">
        <f t="shared" si="3"/>
        <v>0</v>
      </c>
    </row>
    <row r="209" spans="2:11" x14ac:dyDescent="0.25">
      <c r="B209" s="5"/>
      <c r="F209" s="7"/>
      <c r="G209" s="4"/>
      <c r="K209">
        <f t="shared" si="3"/>
        <v>0</v>
      </c>
    </row>
    <row r="210" spans="2:11" x14ac:dyDescent="0.25">
      <c r="B210" s="5"/>
      <c r="F210" s="7"/>
      <c r="G210" s="4"/>
      <c r="K210">
        <f t="shared" si="3"/>
        <v>0</v>
      </c>
    </row>
    <row r="211" spans="2:11" x14ac:dyDescent="0.25">
      <c r="B211" s="5"/>
      <c r="F211" s="7"/>
      <c r="G211" s="4"/>
      <c r="K211">
        <f t="shared" si="3"/>
        <v>0</v>
      </c>
    </row>
    <row r="212" spans="2:11" x14ac:dyDescent="0.25">
      <c r="B212" s="5"/>
      <c r="F212" s="7"/>
      <c r="G212" s="4"/>
      <c r="K212">
        <f t="shared" si="3"/>
        <v>0</v>
      </c>
    </row>
    <row r="213" spans="2:11" x14ac:dyDescent="0.25">
      <c r="B213" s="5"/>
      <c r="F213" s="7"/>
      <c r="G213" s="4"/>
      <c r="K213">
        <f t="shared" si="3"/>
        <v>0</v>
      </c>
    </row>
    <row r="214" spans="2:11" x14ac:dyDescent="0.25">
      <c r="B214" s="5"/>
      <c r="F214" s="7"/>
      <c r="G214" s="4"/>
      <c r="K214">
        <f t="shared" si="3"/>
        <v>0</v>
      </c>
    </row>
    <row r="215" spans="2:11" x14ac:dyDescent="0.25">
      <c r="B215" s="5"/>
      <c r="F215" s="7"/>
      <c r="G215" s="4"/>
      <c r="K215">
        <f t="shared" si="3"/>
        <v>0</v>
      </c>
    </row>
    <row r="216" spans="2:11" x14ac:dyDescent="0.25">
      <c r="B216" s="5"/>
      <c r="F216" s="7"/>
      <c r="G216" s="4"/>
      <c r="K216">
        <f t="shared" si="3"/>
        <v>0</v>
      </c>
    </row>
    <row r="217" spans="2:11" x14ac:dyDescent="0.25">
      <c r="B217" s="5"/>
      <c r="F217" s="7"/>
      <c r="G217" s="4"/>
      <c r="K217">
        <f t="shared" si="3"/>
        <v>0</v>
      </c>
    </row>
    <row r="218" spans="2:11" x14ac:dyDescent="0.25">
      <c r="B218" s="5"/>
      <c r="F218" s="7"/>
      <c r="G218" s="4"/>
      <c r="K218">
        <f t="shared" si="3"/>
        <v>0</v>
      </c>
    </row>
    <row r="219" spans="2:11" x14ac:dyDescent="0.25">
      <c r="B219" s="5"/>
      <c r="F219" s="7"/>
      <c r="G219" s="4"/>
      <c r="K219">
        <f t="shared" si="3"/>
        <v>0</v>
      </c>
    </row>
    <row r="220" spans="2:11" x14ac:dyDescent="0.25">
      <c r="B220" s="5"/>
      <c r="F220" s="7"/>
      <c r="G220" s="4"/>
      <c r="K220">
        <f t="shared" si="3"/>
        <v>0</v>
      </c>
    </row>
    <row r="221" spans="2:11" x14ac:dyDescent="0.25">
      <c r="B221" s="5"/>
      <c r="F221" s="7"/>
      <c r="G221" s="4"/>
      <c r="K221">
        <f t="shared" si="3"/>
        <v>0</v>
      </c>
    </row>
    <row r="222" spans="2:11" x14ac:dyDescent="0.25">
      <c r="B222" s="5"/>
      <c r="F222" s="7"/>
      <c r="G222" s="4"/>
      <c r="K222">
        <f t="shared" si="3"/>
        <v>0</v>
      </c>
    </row>
    <row r="223" spans="2:11" x14ac:dyDescent="0.25">
      <c r="B223" s="5"/>
      <c r="F223" s="7"/>
      <c r="G223" s="4"/>
      <c r="K223">
        <f t="shared" si="3"/>
        <v>0</v>
      </c>
    </row>
    <row r="224" spans="2:11" x14ac:dyDescent="0.25">
      <c r="B224" s="5"/>
      <c r="F224" s="7"/>
      <c r="G224" s="4"/>
      <c r="K224">
        <f t="shared" si="3"/>
        <v>0</v>
      </c>
    </row>
    <row r="225" spans="2:11" x14ac:dyDescent="0.25">
      <c r="B225" s="5"/>
      <c r="F225" s="7"/>
      <c r="G225" s="4"/>
      <c r="K225">
        <f t="shared" si="3"/>
        <v>0</v>
      </c>
    </row>
    <row r="226" spans="2:11" x14ac:dyDescent="0.25">
      <c r="B226" s="5"/>
      <c r="F226" s="7"/>
      <c r="G226" s="4"/>
      <c r="K226">
        <f t="shared" si="3"/>
        <v>0</v>
      </c>
    </row>
    <row r="227" spans="2:11" x14ac:dyDescent="0.25">
      <c r="B227" s="5"/>
      <c r="F227" s="7"/>
      <c r="G227" s="4"/>
      <c r="K227">
        <f t="shared" si="3"/>
        <v>0</v>
      </c>
    </row>
    <row r="228" spans="2:11" x14ac:dyDescent="0.25">
      <c r="B228" s="5"/>
      <c r="F228" s="7"/>
      <c r="G228" s="4"/>
      <c r="K228">
        <f t="shared" si="3"/>
        <v>0</v>
      </c>
    </row>
    <row r="229" spans="2:11" x14ac:dyDescent="0.25">
      <c r="B229" s="5"/>
      <c r="F229" s="7"/>
      <c r="G229" s="4"/>
      <c r="K229">
        <f t="shared" si="3"/>
        <v>0</v>
      </c>
    </row>
    <row r="230" spans="2:11" x14ac:dyDescent="0.25">
      <c r="B230" s="5"/>
      <c r="F230" s="7"/>
      <c r="G230" s="4"/>
      <c r="K230">
        <f t="shared" si="3"/>
        <v>0</v>
      </c>
    </row>
    <row r="231" spans="2:11" x14ac:dyDescent="0.25">
      <c r="B231" s="5"/>
      <c r="F231" s="7"/>
      <c r="G231" s="4"/>
      <c r="K231">
        <f t="shared" si="3"/>
        <v>0</v>
      </c>
    </row>
    <row r="232" spans="2:11" x14ac:dyDescent="0.25">
      <c r="B232" s="5"/>
      <c r="F232" s="7"/>
      <c r="G232" s="4"/>
      <c r="K232">
        <f t="shared" si="3"/>
        <v>0</v>
      </c>
    </row>
    <row r="233" spans="2:11" x14ac:dyDescent="0.25">
      <c r="B233" s="5"/>
      <c r="F233" s="7"/>
      <c r="G233" s="4"/>
      <c r="K233">
        <f t="shared" si="3"/>
        <v>0</v>
      </c>
    </row>
    <row r="234" spans="2:11" x14ac:dyDescent="0.25">
      <c r="B234" s="5"/>
      <c r="F234" s="7"/>
      <c r="G234" s="4"/>
      <c r="K234">
        <f t="shared" si="3"/>
        <v>0</v>
      </c>
    </row>
    <row r="235" spans="2:11" x14ac:dyDescent="0.25">
      <c r="B235" s="5"/>
      <c r="F235" s="7"/>
      <c r="G235" s="4"/>
      <c r="K235">
        <f t="shared" si="3"/>
        <v>0</v>
      </c>
    </row>
    <row r="236" spans="2:11" x14ac:dyDescent="0.25">
      <c r="B236" s="5"/>
      <c r="F236" s="7"/>
      <c r="G236" s="4"/>
      <c r="K236">
        <f t="shared" si="3"/>
        <v>0</v>
      </c>
    </row>
    <row r="237" spans="2:11" x14ac:dyDescent="0.25">
      <c r="B237" s="5"/>
      <c r="F237" s="7"/>
      <c r="G237" s="4"/>
      <c r="K237">
        <f t="shared" si="3"/>
        <v>0</v>
      </c>
    </row>
    <row r="238" spans="2:11" x14ac:dyDescent="0.25">
      <c r="B238" s="5"/>
      <c r="F238" s="7"/>
      <c r="G238" s="4"/>
      <c r="K238">
        <f t="shared" si="3"/>
        <v>0</v>
      </c>
    </row>
    <row r="239" spans="2:11" x14ac:dyDescent="0.25">
      <c r="B239" s="5"/>
      <c r="F239" s="7"/>
      <c r="G239" s="4"/>
      <c r="K239">
        <f t="shared" si="3"/>
        <v>0</v>
      </c>
    </row>
    <row r="240" spans="2:11" x14ac:dyDescent="0.25">
      <c r="B240" s="5"/>
      <c r="F240" s="7"/>
      <c r="G240" s="4"/>
      <c r="K240">
        <f t="shared" si="3"/>
        <v>0</v>
      </c>
    </row>
    <row r="241" spans="2:11" x14ac:dyDescent="0.25">
      <c r="B241" s="5"/>
      <c r="F241" s="7"/>
      <c r="G241" s="4"/>
      <c r="K241">
        <f t="shared" si="3"/>
        <v>0</v>
      </c>
    </row>
    <row r="242" spans="2:11" x14ac:dyDescent="0.25">
      <c r="B242" s="5"/>
      <c r="F242" s="7"/>
      <c r="G242" s="4"/>
      <c r="K242">
        <f t="shared" si="3"/>
        <v>0</v>
      </c>
    </row>
    <row r="243" spans="2:11" x14ac:dyDescent="0.25">
      <c r="B243" s="5"/>
      <c r="F243" s="7"/>
      <c r="G243" s="4"/>
      <c r="K243">
        <f t="shared" si="3"/>
        <v>0</v>
      </c>
    </row>
    <row r="244" spans="2:11" x14ac:dyDescent="0.25">
      <c r="B244" s="5"/>
      <c r="F244" s="7"/>
      <c r="G244" s="4"/>
      <c r="K244">
        <f t="shared" si="3"/>
        <v>0</v>
      </c>
    </row>
    <row r="245" spans="2:11" x14ac:dyDescent="0.25">
      <c r="B245" s="5"/>
      <c r="F245" s="7"/>
      <c r="G245" s="4"/>
      <c r="K245">
        <f t="shared" si="3"/>
        <v>0</v>
      </c>
    </row>
    <row r="246" spans="2:11" x14ac:dyDescent="0.25">
      <c r="B246" s="5"/>
      <c r="F246" s="7"/>
      <c r="G246" s="4"/>
      <c r="K246">
        <f t="shared" si="3"/>
        <v>0</v>
      </c>
    </row>
    <row r="247" spans="2:11" x14ac:dyDescent="0.25">
      <c r="B247" s="5"/>
      <c r="F247" s="7"/>
      <c r="G247" s="4"/>
      <c r="K247">
        <f t="shared" si="3"/>
        <v>0</v>
      </c>
    </row>
    <row r="248" spans="2:11" x14ac:dyDescent="0.25">
      <c r="B248" s="5"/>
      <c r="F248" s="7"/>
      <c r="G248" s="4"/>
      <c r="K248">
        <f t="shared" si="3"/>
        <v>0</v>
      </c>
    </row>
    <row r="249" spans="2:11" x14ac:dyDescent="0.25">
      <c r="B249" s="5"/>
      <c r="F249" s="7"/>
      <c r="G249" s="4"/>
      <c r="K249">
        <f t="shared" ref="K249:K300" si="4">G249-F249</f>
        <v>0</v>
      </c>
    </row>
    <row r="250" spans="2:11" x14ac:dyDescent="0.25">
      <c r="B250" s="5"/>
      <c r="F250" s="7"/>
      <c r="G250" s="4"/>
      <c r="K250">
        <f t="shared" si="4"/>
        <v>0</v>
      </c>
    </row>
    <row r="251" spans="2:11" x14ac:dyDescent="0.25">
      <c r="B251" s="5"/>
      <c r="F251" s="7"/>
      <c r="G251" s="4"/>
      <c r="K251">
        <f t="shared" si="4"/>
        <v>0</v>
      </c>
    </row>
    <row r="252" spans="2:11" x14ac:dyDescent="0.25">
      <c r="B252" s="5"/>
      <c r="F252" s="7"/>
      <c r="G252" s="4"/>
      <c r="K252">
        <f t="shared" si="4"/>
        <v>0</v>
      </c>
    </row>
    <row r="253" spans="2:11" x14ac:dyDescent="0.25">
      <c r="B253" s="5"/>
      <c r="F253" s="7"/>
      <c r="G253" s="4"/>
      <c r="K253">
        <f t="shared" si="4"/>
        <v>0</v>
      </c>
    </row>
    <row r="254" spans="2:11" x14ac:dyDescent="0.25">
      <c r="B254" s="5"/>
      <c r="F254" s="7"/>
      <c r="G254" s="4"/>
      <c r="K254">
        <f t="shared" si="4"/>
        <v>0</v>
      </c>
    </row>
    <row r="255" spans="2:11" x14ac:dyDescent="0.25">
      <c r="B255" s="5"/>
      <c r="F255" s="7"/>
      <c r="G255" s="4"/>
      <c r="K255">
        <f t="shared" si="4"/>
        <v>0</v>
      </c>
    </row>
    <row r="256" spans="2:11" x14ac:dyDescent="0.25">
      <c r="B256" s="5"/>
      <c r="F256" s="7"/>
      <c r="G256" s="4"/>
      <c r="K256">
        <f t="shared" si="4"/>
        <v>0</v>
      </c>
    </row>
    <row r="257" spans="2:11" x14ac:dyDescent="0.25">
      <c r="B257" s="5"/>
      <c r="F257" s="7"/>
      <c r="G257" s="4"/>
      <c r="K257">
        <f t="shared" si="4"/>
        <v>0</v>
      </c>
    </row>
    <row r="258" spans="2:11" x14ac:dyDescent="0.25">
      <c r="B258" s="5"/>
      <c r="F258" s="7"/>
      <c r="G258" s="4"/>
      <c r="K258">
        <f t="shared" si="4"/>
        <v>0</v>
      </c>
    </row>
    <row r="259" spans="2:11" x14ac:dyDescent="0.25">
      <c r="B259" s="5"/>
      <c r="F259" s="7"/>
      <c r="G259" s="4"/>
      <c r="K259">
        <f t="shared" si="4"/>
        <v>0</v>
      </c>
    </row>
    <row r="260" spans="2:11" x14ac:dyDescent="0.25">
      <c r="B260" s="5"/>
      <c r="F260" s="7"/>
      <c r="G260" s="4"/>
      <c r="K260">
        <f t="shared" si="4"/>
        <v>0</v>
      </c>
    </row>
    <row r="261" spans="2:11" x14ac:dyDescent="0.25">
      <c r="B261" s="5"/>
      <c r="F261" s="7"/>
      <c r="G261" s="4"/>
      <c r="K261">
        <f t="shared" si="4"/>
        <v>0</v>
      </c>
    </row>
    <row r="262" spans="2:11" x14ac:dyDescent="0.25">
      <c r="B262" s="5"/>
      <c r="F262" s="7"/>
      <c r="G262" s="4"/>
      <c r="K262">
        <f t="shared" si="4"/>
        <v>0</v>
      </c>
    </row>
    <row r="263" spans="2:11" x14ac:dyDescent="0.25">
      <c r="B263" s="5"/>
      <c r="F263" s="7"/>
      <c r="G263" s="4"/>
      <c r="K263">
        <f t="shared" si="4"/>
        <v>0</v>
      </c>
    </row>
    <row r="264" spans="2:11" x14ac:dyDescent="0.25">
      <c r="B264" s="5"/>
      <c r="F264" s="7"/>
      <c r="G264" s="4"/>
      <c r="K264">
        <f t="shared" si="4"/>
        <v>0</v>
      </c>
    </row>
    <row r="265" spans="2:11" x14ac:dyDescent="0.25">
      <c r="B265" s="5"/>
      <c r="F265" s="7"/>
      <c r="G265" s="4"/>
      <c r="K265">
        <f t="shared" si="4"/>
        <v>0</v>
      </c>
    </row>
    <row r="266" spans="2:11" x14ac:dyDescent="0.25">
      <c r="B266" s="5"/>
      <c r="F266" s="7"/>
      <c r="G266" s="4"/>
      <c r="K266">
        <f t="shared" si="4"/>
        <v>0</v>
      </c>
    </row>
    <row r="267" spans="2:11" x14ac:dyDescent="0.25">
      <c r="B267" s="5"/>
      <c r="F267" s="7"/>
      <c r="G267" s="4"/>
      <c r="K267">
        <f t="shared" si="4"/>
        <v>0</v>
      </c>
    </row>
    <row r="268" spans="2:11" x14ac:dyDescent="0.25">
      <c r="B268" s="5"/>
      <c r="F268" s="7"/>
      <c r="G268" s="4"/>
      <c r="K268">
        <f t="shared" si="4"/>
        <v>0</v>
      </c>
    </row>
    <row r="269" spans="2:11" x14ac:dyDescent="0.25">
      <c r="B269" s="5"/>
      <c r="F269" s="7"/>
      <c r="G269" s="4"/>
      <c r="K269">
        <f t="shared" si="4"/>
        <v>0</v>
      </c>
    </row>
    <row r="270" spans="2:11" x14ac:dyDescent="0.25">
      <c r="B270" s="5"/>
      <c r="F270" s="7"/>
      <c r="G270" s="4"/>
      <c r="K270">
        <f t="shared" si="4"/>
        <v>0</v>
      </c>
    </row>
    <row r="271" spans="2:11" x14ac:dyDescent="0.25">
      <c r="B271" s="5"/>
      <c r="F271" s="7"/>
      <c r="G271" s="4"/>
      <c r="K271">
        <f t="shared" si="4"/>
        <v>0</v>
      </c>
    </row>
    <row r="272" spans="2:11" x14ac:dyDescent="0.25">
      <c r="B272" s="5"/>
      <c r="F272" s="7"/>
      <c r="G272" s="4"/>
      <c r="K272">
        <f t="shared" si="4"/>
        <v>0</v>
      </c>
    </row>
    <row r="273" spans="2:11" x14ac:dyDescent="0.25">
      <c r="B273" s="5"/>
      <c r="F273" s="7"/>
      <c r="G273" s="4"/>
      <c r="K273">
        <f t="shared" si="4"/>
        <v>0</v>
      </c>
    </row>
    <row r="274" spans="2:11" x14ac:dyDescent="0.25">
      <c r="B274" s="5"/>
      <c r="F274" s="7"/>
      <c r="G274" s="4"/>
      <c r="K274">
        <f t="shared" si="4"/>
        <v>0</v>
      </c>
    </row>
    <row r="275" spans="2:11" x14ac:dyDescent="0.25">
      <c r="B275" s="5"/>
      <c r="F275" s="7"/>
      <c r="G275" s="4"/>
      <c r="K275">
        <f t="shared" si="4"/>
        <v>0</v>
      </c>
    </row>
    <row r="276" spans="2:11" x14ac:dyDescent="0.25">
      <c r="B276" s="5"/>
      <c r="F276" s="7"/>
      <c r="G276" s="4"/>
      <c r="K276">
        <f t="shared" si="4"/>
        <v>0</v>
      </c>
    </row>
    <row r="277" spans="2:11" x14ac:dyDescent="0.25">
      <c r="B277" s="5"/>
      <c r="F277" s="7"/>
      <c r="G277" s="4"/>
      <c r="K277">
        <f t="shared" si="4"/>
        <v>0</v>
      </c>
    </row>
    <row r="278" spans="2:11" x14ac:dyDescent="0.25">
      <c r="B278" s="5"/>
      <c r="F278" s="7"/>
      <c r="G278" s="4"/>
      <c r="K278">
        <f t="shared" si="4"/>
        <v>0</v>
      </c>
    </row>
    <row r="279" spans="2:11" x14ac:dyDescent="0.25">
      <c r="B279" s="5"/>
      <c r="F279" s="7"/>
      <c r="G279" s="4"/>
      <c r="K279">
        <f t="shared" si="4"/>
        <v>0</v>
      </c>
    </row>
    <row r="280" spans="2:11" x14ac:dyDescent="0.25">
      <c r="B280" s="5"/>
      <c r="F280" s="7"/>
      <c r="G280" s="4"/>
      <c r="K280">
        <f t="shared" si="4"/>
        <v>0</v>
      </c>
    </row>
    <row r="281" spans="2:11" x14ac:dyDescent="0.25">
      <c r="B281" s="5"/>
      <c r="F281" s="7"/>
      <c r="G281" s="4"/>
      <c r="K281">
        <f t="shared" si="4"/>
        <v>0</v>
      </c>
    </row>
    <row r="282" spans="2:11" x14ac:dyDescent="0.25">
      <c r="B282" s="5"/>
      <c r="F282" s="7"/>
      <c r="G282" s="4"/>
      <c r="K282">
        <f t="shared" si="4"/>
        <v>0</v>
      </c>
    </row>
    <row r="283" spans="2:11" x14ac:dyDescent="0.25">
      <c r="B283" s="5"/>
      <c r="F283" s="7"/>
      <c r="G283" s="4"/>
      <c r="K283">
        <f t="shared" si="4"/>
        <v>0</v>
      </c>
    </row>
    <row r="284" spans="2:11" x14ac:dyDescent="0.25">
      <c r="B284" s="5"/>
      <c r="F284" s="7"/>
      <c r="G284" s="4"/>
      <c r="K284">
        <f t="shared" si="4"/>
        <v>0</v>
      </c>
    </row>
    <row r="285" spans="2:11" x14ac:dyDescent="0.25">
      <c r="B285" s="5"/>
      <c r="F285" s="7"/>
      <c r="G285" s="4"/>
      <c r="K285">
        <f t="shared" si="4"/>
        <v>0</v>
      </c>
    </row>
    <row r="286" spans="2:11" x14ac:dyDescent="0.25">
      <c r="B286" s="5"/>
      <c r="F286" s="7"/>
      <c r="G286" s="4"/>
      <c r="K286">
        <f t="shared" si="4"/>
        <v>0</v>
      </c>
    </row>
    <row r="287" spans="2:11" x14ac:dyDescent="0.25">
      <c r="B287" s="5"/>
      <c r="F287" s="7"/>
      <c r="G287" s="4"/>
      <c r="K287">
        <f t="shared" si="4"/>
        <v>0</v>
      </c>
    </row>
    <row r="288" spans="2:11" x14ac:dyDescent="0.25">
      <c r="B288" s="5"/>
      <c r="F288" s="7"/>
      <c r="G288" s="4"/>
      <c r="K288">
        <f t="shared" si="4"/>
        <v>0</v>
      </c>
    </row>
    <row r="289" spans="2:11" x14ac:dyDescent="0.25">
      <c r="B289" s="5"/>
      <c r="F289" s="7"/>
      <c r="G289" s="4"/>
      <c r="K289">
        <f t="shared" si="4"/>
        <v>0</v>
      </c>
    </row>
    <row r="290" spans="2:11" x14ac:dyDescent="0.25">
      <c r="B290" s="5"/>
      <c r="F290" s="7"/>
      <c r="G290" s="4"/>
      <c r="K290">
        <f t="shared" si="4"/>
        <v>0</v>
      </c>
    </row>
    <row r="291" spans="2:11" x14ac:dyDescent="0.25">
      <c r="B291" s="5"/>
      <c r="F291" s="7"/>
      <c r="G291" s="4"/>
      <c r="K291">
        <f t="shared" si="4"/>
        <v>0</v>
      </c>
    </row>
    <row r="292" spans="2:11" x14ac:dyDescent="0.25">
      <c r="B292" s="5"/>
      <c r="F292" s="7"/>
      <c r="G292" s="4"/>
      <c r="K292">
        <f t="shared" si="4"/>
        <v>0</v>
      </c>
    </row>
    <row r="293" spans="2:11" x14ac:dyDescent="0.25">
      <c r="B293" s="5"/>
      <c r="F293" s="7"/>
      <c r="G293" s="4"/>
      <c r="K293">
        <f t="shared" si="4"/>
        <v>0</v>
      </c>
    </row>
    <row r="294" spans="2:11" x14ac:dyDescent="0.25">
      <c r="B294" s="5"/>
      <c r="F294" s="7"/>
      <c r="G294" s="4"/>
      <c r="K294">
        <f t="shared" si="4"/>
        <v>0</v>
      </c>
    </row>
    <row r="295" spans="2:11" x14ac:dyDescent="0.25">
      <c r="B295" s="5"/>
      <c r="F295" s="7"/>
      <c r="G295" s="4"/>
      <c r="K295">
        <f t="shared" si="4"/>
        <v>0</v>
      </c>
    </row>
    <row r="296" spans="2:11" x14ac:dyDescent="0.25">
      <c r="B296" s="5"/>
      <c r="F296" s="7"/>
      <c r="G296" s="4"/>
      <c r="K296">
        <f t="shared" si="4"/>
        <v>0</v>
      </c>
    </row>
    <row r="297" spans="2:11" x14ac:dyDescent="0.25">
      <c r="B297" s="5"/>
      <c r="F297" s="7"/>
      <c r="G297" s="4"/>
      <c r="K297">
        <f t="shared" si="4"/>
        <v>0</v>
      </c>
    </row>
    <row r="298" spans="2:11" x14ac:dyDescent="0.25">
      <c r="B298" s="5"/>
      <c r="F298" s="7"/>
      <c r="G298" s="4"/>
      <c r="K298">
        <f t="shared" si="4"/>
        <v>0</v>
      </c>
    </row>
    <row r="299" spans="2:11" x14ac:dyDescent="0.25">
      <c r="B299" s="5"/>
      <c r="F299" s="7"/>
      <c r="G299" s="4"/>
      <c r="K299">
        <f t="shared" si="4"/>
        <v>0</v>
      </c>
    </row>
    <row r="300" spans="2:11" x14ac:dyDescent="0.25">
      <c r="B300" s="5"/>
      <c r="F300" s="7"/>
      <c r="G300" s="4"/>
      <c r="K300">
        <f t="shared" si="4"/>
        <v>0</v>
      </c>
    </row>
  </sheetData>
  <autoFilter ref="A1:K1" xr:uid="{A336225D-25B2-45FA-8034-0ED636E7AE13}"/>
  <conditionalFormatting sqref="C1:E300">
    <cfRule type="containsText" dxfId="21" priority="3" operator="containsText" text="Committed">
      <formula>NOT(ISERROR(SEARCH("Committed",C1)))</formula>
    </cfRule>
    <cfRule type="containsText" dxfId="20" priority="4" operator="containsText" text="Closed - Won">
      <formula>NOT(ISERROR(SEARCH("Closed - Won",C1)))</formula>
    </cfRule>
  </conditionalFormatting>
  <conditionalFormatting sqref="C2:E300">
    <cfRule type="cellIs" dxfId="19" priority="2" operator="equal">
      <formula>"Closed - Lost"</formula>
    </cfRule>
  </conditionalFormatting>
  <conditionalFormatting sqref="G2:G300">
    <cfRule type="timePeriod" dxfId="18" priority="8" timePeriod="thisMonth">
      <formula>AND(MONTH(G2)=MONTH(TODAY()),YEAR(G2)=YEAR(TODAY()))</formula>
    </cfRule>
    <cfRule type="cellIs" dxfId="17" priority="9" operator="lessThan">
      <formula>TODAY()</formula>
    </cfRule>
  </conditionalFormatting>
  <conditionalFormatting sqref="I2">
    <cfRule type="cellIs" dxfId="16" priority="10" operator="equal">
      <formula>"Best Case"</formula>
    </cfRule>
    <cfRule type="cellIs" dxfId="15" priority="11" operator="equal">
      <formula>"Commit"</formula>
    </cfRule>
  </conditionalFormatting>
  <conditionalFormatting sqref="I30:I55">
    <cfRule type="cellIs" dxfId="14" priority="5" operator="equal">
      <formula>"Best Case"</formula>
    </cfRule>
    <cfRule type="cellIs" dxfId="13" priority="6" operator="equal">
      <formula>"Commit"</formula>
    </cfRule>
  </conditionalFormatting>
  <conditionalFormatting sqref="K30:K33">
    <cfRule type="cellIs" dxfId="12" priority="7" operator="greaterThan">
      <formula>90</formula>
    </cfRule>
  </conditionalFormatting>
  <conditionalFormatting sqref="K56:K300">
    <cfRule type="cellIs" dxfId="11" priority="1" operator="greaterThan">
      <formula>90</formula>
    </cfRule>
  </conditionalFormatting>
  <dataValidations count="1">
    <dataValidation type="list" allowBlank="1" showInputMessage="1" showErrorMessage="1" sqref="C1:D1" xr:uid="{D1D47F67-164D-47A3-9C79-19995F8482E0}">
      <formula1>"Qualified,Solution Development,Quote Review,Internal Review,Committed,Closed - Won,Closed - Lost"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DCED071-A9BB-45BC-9B38-83B61ACB38D3}">
          <x14:formula1>
            <xm:f>'Data Fields'!$G$2:$G$28</xm:f>
          </x14:formula1>
          <xm:sqref>E2:E300</xm:sqref>
        </x14:dataValidation>
        <x14:dataValidation type="list" allowBlank="1" showInputMessage="1" showErrorMessage="1" xr:uid="{61A8F2E9-CD30-4A07-B74A-4D4AF9E14521}">
          <x14:formula1>
            <xm:f>'Data Fields'!$D$2:$D$28</xm:f>
          </x14:formula1>
          <xm:sqref>D2:D300</xm:sqref>
        </x14:dataValidation>
        <x14:dataValidation type="list" allowBlank="1" showInputMessage="1" showErrorMessage="1" xr:uid="{24C9EB6C-97F5-47D7-B929-FFE1B76DCA68}">
          <x14:formula1>
            <xm:f>'Data Fields'!$A$2:$A$28</xm:f>
          </x14:formula1>
          <xm:sqref>C2:D300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DFE0-C68B-4746-BEFD-D7ED05CAA613}">
  <dimension ref="A1:M300"/>
  <sheetViews>
    <sheetView zoomScale="90" zoomScaleNormal="90" workbookViewId="0">
      <pane ySplit="1" topLeftCell="A2" activePane="bottomLeft" state="frozen"/>
      <selection activeCell="A301" sqref="A301"/>
      <selection pane="bottomLeft" activeCell="E2" sqref="E2"/>
    </sheetView>
  </sheetViews>
  <sheetFormatPr defaultRowHeight="15" x14ac:dyDescent="0.25"/>
  <cols>
    <col min="1" max="1" width="51.140625" bestFit="1" customWidth="1"/>
    <col min="2" max="2" width="11.85546875" bestFit="1" customWidth="1"/>
    <col min="3" max="3" width="8.140625" bestFit="1" customWidth="1"/>
    <col min="4" max="4" width="12" bestFit="1" customWidth="1"/>
    <col min="5" max="5" width="14" style="1" bestFit="1" customWidth="1"/>
    <col min="6" max="6" width="13.42578125" style="1" bestFit="1" customWidth="1"/>
    <col min="7" max="7" width="14.28515625" bestFit="1" customWidth="1"/>
    <col min="8" max="8" width="17.42578125" bestFit="1" customWidth="1"/>
    <col min="9" max="9" width="13.85546875" bestFit="1" customWidth="1"/>
    <col min="10" max="10" width="9.28515625" bestFit="1" customWidth="1"/>
    <col min="11" max="11" width="12.7109375" bestFit="1" customWidth="1"/>
    <col min="12" max="12" width="32.42578125" customWidth="1"/>
    <col min="13" max="13" width="16.7109375" style="9" bestFit="1" customWidth="1"/>
  </cols>
  <sheetData>
    <row r="1" spans="1:13" x14ac:dyDescent="0.25">
      <c r="A1" s="2" t="s">
        <v>28</v>
      </c>
      <c r="B1" s="3" t="s">
        <v>0</v>
      </c>
      <c r="C1" s="2" t="s">
        <v>1</v>
      </c>
      <c r="D1" s="2" t="s">
        <v>57</v>
      </c>
      <c r="E1" s="2" t="s">
        <v>25</v>
      </c>
      <c r="F1" s="6" t="s">
        <v>10</v>
      </c>
      <c r="G1" s="11" t="s">
        <v>2</v>
      </c>
      <c r="H1" s="2" t="s">
        <v>56</v>
      </c>
      <c r="I1" s="2" t="s">
        <v>37</v>
      </c>
      <c r="J1" s="2" t="s">
        <v>38</v>
      </c>
      <c r="K1" s="2" t="s">
        <v>11</v>
      </c>
      <c r="L1" s="2" t="s">
        <v>8</v>
      </c>
      <c r="M1" s="8" t="s">
        <v>9</v>
      </c>
    </row>
    <row r="2" spans="1:13" x14ac:dyDescent="0.25">
      <c r="B2" s="25"/>
      <c r="E2"/>
      <c r="G2" s="4"/>
      <c r="K2">
        <f t="shared" ref="K2:K56" si="0">G2-F2</f>
        <v>0</v>
      </c>
    </row>
    <row r="3" spans="1:13" x14ac:dyDescent="0.25">
      <c r="B3" s="25"/>
      <c r="E3"/>
      <c r="G3" s="4"/>
      <c r="K3">
        <f t="shared" si="0"/>
        <v>0</v>
      </c>
    </row>
    <row r="4" spans="1:13" x14ac:dyDescent="0.25">
      <c r="B4" s="25"/>
      <c r="E4"/>
      <c r="G4" s="4"/>
      <c r="K4">
        <f t="shared" si="0"/>
        <v>0</v>
      </c>
    </row>
    <row r="5" spans="1:13" x14ac:dyDescent="0.25">
      <c r="B5" s="5"/>
      <c r="E5"/>
      <c r="F5" s="7"/>
      <c r="G5" s="4"/>
      <c r="K5">
        <f t="shared" si="0"/>
        <v>0</v>
      </c>
    </row>
    <row r="6" spans="1:13" x14ac:dyDescent="0.25">
      <c r="B6" s="25"/>
      <c r="E6"/>
      <c r="G6" s="4"/>
      <c r="K6">
        <f t="shared" si="0"/>
        <v>0</v>
      </c>
    </row>
    <row r="7" spans="1:13" x14ac:dyDescent="0.25">
      <c r="B7" s="5"/>
      <c r="E7"/>
      <c r="F7" s="7"/>
      <c r="G7" s="4"/>
      <c r="K7">
        <f t="shared" si="0"/>
        <v>0</v>
      </c>
    </row>
    <row r="8" spans="1:13" x14ac:dyDescent="0.25">
      <c r="B8" s="5"/>
      <c r="E8"/>
      <c r="F8" s="7"/>
      <c r="G8" s="4"/>
      <c r="K8">
        <f t="shared" si="0"/>
        <v>0</v>
      </c>
    </row>
    <row r="9" spans="1:13" x14ac:dyDescent="0.25">
      <c r="B9" s="5"/>
      <c r="E9"/>
      <c r="F9" s="7"/>
      <c r="G9" s="4"/>
      <c r="K9">
        <f t="shared" si="0"/>
        <v>0</v>
      </c>
    </row>
    <row r="10" spans="1:13" x14ac:dyDescent="0.25">
      <c r="B10" s="5"/>
      <c r="E10"/>
      <c r="F10" s="7"/>
      <c r="G10" s="4"/>
      <c r="K10">
        <f t="shared" si="0"/>
        <v>0</v>
      </c>
    </row>
    <row r="11" spans="1:13" x14ac:dyDescent="0.25">
      <c r="B11" s="10"/>
      <c r="E11"/>
      <c r="G11" s="4"/>
      <c r="K11">
        <f t="shared" si="0"/>
        <v>0</v>
      </c>
    </row>
    <row r="12" spans="1:13" x14ac:dyDescent="0.25">
      <c r="B12" s="5"/>
      <c r="E12"/>
      <c r="F12" s="7"/>
      <c r="G12" s="4"/>
      <c r="K12">
        <f t="shared" si="0"/>
        <v>0</v>
      </c>
    </row>
    <row r="13" spans="1:13" x14ac:dyDescent="0.25">
      <c r="B13" s="5"/>
      <c r="E13"/>
      <c r="F13" s="7"/>
      <c r="G13" s="4"/>
      <c r="K13">
        <f t="shared" si="0"/>
        <v>0</v>
      </c>
    </row>
    <row r="14" spans="1:13" x14ac:dyDescent="0.25">
      <c r="B14" s="5"/>
      <c r="E14"/>
      <c r="F14" s="7"/>
      <c r="G14" s="4"/>
      <c r="K14">
        <f t="shared" si="0"/>
        <v>0</v>
      </c>
    </row>
    <row r="15" spans="1:13" x14ac:dyDescent="0.25">
      <c r="B15" s="5"/>
      <c r="E15"/>
      <c r="F15" s="7"/>
      <c r="G15" s="4"/>
      <c r="K15">
        <f t="shared" si="0"/>
        <v>0</v>
      </c>
    </row>
    <row r="16" spans="1:13" x14ac:dyDescent="0.25">
      <c r="B16" s="5"/>
      <c r="E16"/>
      <c r="F16" s="7"/>
      <c r="G16" s="4"/>
      <c r="K16">
        <f t="shared" si="0"/>
        <v>0</v>
      </c>
    </row>
    <row r="17" spans="2:11" x14ac:dyDescent="0.25">
      <c r="B17" s="5"/>
      <c r="E17"/>
      <c r="F17" s="7"/>
      <c r="G17" s="4"/>
      <c r="K17">
        <f t="shared" si="0"/>
        <v>0</v>
      </c>
    </row>
    <row r="18" spans="2:11" x14ac:dyDescent="0.25">
      <c r="B18" s="5"/>
      <c r="E18"/>
      <c r="F18" s="7"/>
      <c r="G18" s="4"/>
      <c r="K18">
        <f t="shared" si="0"/>
        <v>0</v>
      </c>
    </row>
    <row r="19" spans="2:11" x14ac:dyDescent="0.25">
      <c r="B19" s="5"/>
      <c r="E19"/>
      <c r="F19" s="7"/>
      <c r="G19" s="4"/>
      <c r="K19">
        <f t="shared" si="0"/>
        <v>0</v>
      </c>
    </row>
    <row r="20" spans="2:11" x14ac:dyDescent="0.25">
      <c r="B20" s="10"/>
      <c r="E20"/>
      <c r="G20" s="4"/>
      <c r="K20">
        <f t="shared" si="0"/>
        <v>0</v>
      </c>
    </row>
    <row r="21" spans="2:11" x14ac:dyDescent="0.25">
      <c r="B21" s="5"/>
      <c r="E21"/>
      <c r="F21" s="7"/>
      <c r="G21" s="4"/>
      <c r="K21">
        <f t="shared" si="0"/>
        <v>0</v>
      </c>
    </row>
    <row r="22" spans="2:11" x14ac:dyDescent="0.25">
      <c r="B22" s="5"/>
      <c r="E22"/>
      <c r="F22" s="7"/>
      <c r="G22" s="4"/>
      <c r="K22">
        <f t="shared" si="0"/>
        <v>0</v>
      </c>
    </row>
    <row r="23" spans="2:11" x14ac:dyDescent="0.25">
      <c r="B23" s="25"/>
      <c r="E23"/>
      <c r="G23" s="4"/>
      <c r="K23">
        <f t="shared" si="0"/>
        <v>0</v>
      </c>
    </row>
    <row r="24" spans="2:11" x14ac:dyDescent="0.25">
      <c r="B24" s="5"/>
      <c r="E24"/>
      <c r="F24" s="7"/>
      <c r="G24" s="4"/>
      <c r="K24">
        <f t="shared" si="0"/>
        <v>0</v>
      </c>
    </row>
    <row r="25" spans="2:11" x14ac:dyDescent="0.25">
      <c r="B25" s="25"/>
      <c r="E25"/>
      <c r="G25" s="4"/>
      <c r="K25">
        <f t="shared" si="0"/>
        <v>0</v>
      </c>
    </row>
    <row r="26" spans="2:11" x14ac:dyDescent="0.25">
      <c r="B26" s="5"/>
      <c r="E26"/>
      <c r="F26" s="7"/>
      <c r="G26" s="4"/>
      <c r="K26">
        <f t="shared" si="0"/>
        <v>0</v>
      </c>
    </row>
    <row r="27" spans="2:11" x14ac:dyDescent="0.25">
      <c r="B27" s="5"/>
      <c r="E27"/>
      <c r="F27" s="7"/>
      <c r="G27" s="4"/>
      <c r="K27">
        <f t="shared" si="0"/>
        <v>0</v>
      </c>
    </row>
    <row r="28" spans="2:11" x14ac:dyDescent="0.25">
      <c r="B28" s="5"/>
      <c r="E28"/>
      <c r="F28" s="7"/>
      <c r="G28" s="4"/>
      <c r="K28">
        <f t="shared" si="0"/>
        <v>0</v>
      </c>
    </row>
    <row r="29" spans="2:11" x14ac:dyDescent="0.25">
      <c r="B29" s="5"/>
      <c r="E29"/>
      <c r="F29" s="7"/>
      <c r="G29" s="4"/>
      <c r="K29">
        <f t="shared" si="0"/>
        <v>0</v>
      </c>
    </row>
    <row r="30" spans="2:11" x14ac:dyDescent="0.25">
      <c r="B30" s="5"/>
      <c r="E30"/>
      <c r="F30" s="7"/>
      <c r="G30" s="4"/>
      <c r="K30">
        <f t="shared" si="0"/>
        <v>0</v>
      </c>
    </row>
    <row r="31" spans="2:11" x14ac:dyDescent="0.25">
      <c r="B31" s="5"/>
      <c r="E31"/>
      <c r="F31" s="7"/>
      <c r="G31" s="4"/>
      <c r="K31">
        <f t="shared" si="0"/>
        <v>0</v>
      </c>
    </row>
    <row r="32" spans="2:11" x14ac:dyDescent="0.25">
      <c r="B32" s="5"/>
      <c r="E32"/>
      <c r="F32" s="7"/>
      <c r="G32" s="4"/>
      <c r="K32">
        <f t="shared" si="0"/>
        <v>0</v>
      </c>
    </row>
    <row r="33" spans="2:11" x14ac:dyDescent="0.25">
      <c r="B33" s="5"/>
      <c r="E33"/>
      <c r="F33" s="7"/>
      <c r="G33" s="4"/>
      <c r="K33">
        <f t="shared" si="0"/>
        <v>0</v>
      </c>
    </row>
    <row r="34" spans="2:11" x14ac:dyDescent="0.25">
      <c r="B34" s="5"/>
      <c r="E34"/>
      <c r="F34" s="7"/>
      <c r="G34" s="4"/>
      <c r="K34">
        <f t="shared" si="0"/>
        <v>0</v>
      </c>
    </row>
    <row r="35" spans="2:11" x14ac:dyDescent="0.25">
      <c r="B35" s="5"/>
      <c r="E35"/>
      <c r="F35" s="7"/>
      <c r="G35" s="4"/>
      <c r="K35">
        <f t="shared" si="0"/>
        <v>0</v>
      </c>
    </row>
    <row r="36" spans="2:11" x14ac:dyDescent="0.25">
      <c r="B36" s="5"/>
      <c r="E36"/>
      <c r="F36" s="7"/>
      <c r="G36" s="4"/>
      <c r="K36">
        <f t="shared" si="0"/>
        <v>0</v>
      </c>
    </row>
    <row r="37" spans="2:11" x14ac:dyDescent="0.25">
      <c r="B37" s="5"/>
      <c r="E37"/>
      <c r="F37" s="7"/>
      <c r="G37" s="4"/>
      <c r="K37">
        <f t="shared" si="0"/>
        <v>0</v>
      </c>
    </row>
    <row r="38" spans="2:11" x14ac:dyDescent="0.25">
      <c r="B38" s="5"/>
      <c r="E38"/>
      <c r="F38" s="7"/>
      <c r="G38" s="4"/>
      <c r="K38">
        <f t="shared" si="0"/>
        <v>0</v>
      </c>
    </row>
    <row r="39" spans="2:11" x14ac:dyDescent="0.25">
      <c r="B39" s="5"/>
      <c r="E39"/>
      <c r="F39" s="7"/>
      <c r="G39" s="4"/>
      <c r="K39">
        <f t="shared" si="0"/>
        <v>0</v>
      </c>
    </row>
    <row r="40" spans="2:11" x14ac:dyDescent="0.25">
      <c r="B40" s="5"/>
      <c r="E40"/>
      <c r="F40" s="7"/>
      <c r="G40" s="4"/>
      <c r="K40">
        <f t="shared" si="0"/>
        <v>0</v>
      </c>
    </row>
    <row r="41" spans="2:11" x14ac:dyDescent="0.25">
      <c r="B41" s="5"/>
      <c r="E41"/>
      <c r="F41" s="7"/>
      <c r="G41" s="4"/>
      <c r="K41">
        <f t="shared" si="0"/>
        <v>0</v>
      </c>
    </row>
    <row r="42" spans="2:11" x14ac:dyDescent="0.25">
      <c r="B42" s="5"/>
      <c r="E42"/>
      <c r="F42" s="7"/>
      <c r="G42" s="4"/>
      <c r="K42">
        <f t="shared" si="0"/>
        <v>0</v>
      </c>
    </row>
    <row r="43" spans="2:11" x14ac:dyDescent="0.25">
      <c r="B43" s="5"/>
      <c r="E43"/>
      <c r="F43" s="7"/>
      <c r="G43" s="4"/>
      <c r="K43">
        <f t="shared" si="0"/>
        <v>0</v>
      </c>
    </row>
    <row r="44" spans="2:11" x14ac:dyDescent="0.25">
      <c r="B44" s="5"/>
      <c r="E44"/>
      <c r="F44" s="7"/>
      <c r="G44" s="4"/>
      <c r="K44">
        <f t="shared" si="0"/>
        <v>0</v>
      </c>
    </row>
    <row r="45" spans="2:11" x14ac:dyDescent="0.25">
      <c r="B45" s="5"/>
      <c r="E45"/>
      <c r="F45" s="7"/>
      <c r="G45" s="4"/>
      <c r="K45">
        <f t="shared" si="0"/>
        <v>0</v>
      </c>
    </row>
    <row r="46" spans="2:11" x14ac:dyDescent="0.25">
      <c r="B46" s="25"/>
      <c r="E46"/>
      <c r="G46" s="4"/>
      <c r="K46">
        <f t="shared" si="0"/>
        <v>0</v>
      </c>
    </row>
    <row r="47" spans="2:11" x14ac:dyDescent="0.25">
      <c r="B47" s="10"/>
      <c r="E47"/>
      <c r="G47" s="4"/>
      <c r="K47">
        <f t="shared" si="0"/>
        <v>0</v>
      </c>
    </row>
    <row r="48" spans="2:11" x14ac:dyDescent="0.25">
      <c r="B48" s="5"/>
      <c r="E48"/>
      <c r="F48" s="7"/>
      <c r="G48" s="4"/>
      <c r="K48">
        <f t="shared" si="0"/>
        <v>0</v>
      </c>
    </row>
    <row r="49" spans="2:11" x14ac:dyDescent="0.25">
      <c r="B49" s="25"/>
      <c r="E49"/>
      <c r="G49" s="4"/>
      <c r="K49">
        <f t="shared" si="0"/>
        <v>0</v>
      </c>
    </row>
    <row r="50" spans="2:11" x14ac:dyDescent="0.25">
      <c r="B50" s="5"/>
      <c r="E50"/>
      <c r="F50" s="7"/>
      <c r="G50" s="4"/>
      <c r="K50">
        <f t="shared" si="0"/>
        <v>0</v>
      </c>
    </row>
    <row r="51" spans="2:11" x14ac:dyDescent="0.25">
      <c r="B51" s="5"/>
      <c r="E51"/>
      <c r="F51" s="7"/>
      <c r="G51" s="4"/>
      <c r="K51">
        <f t="shared" si="0"/>
        <v>0</v>
      </c>
    </row>
    <row r="52" spans="2:11" x14ac:dyDescent="0.25">
      <c r="B52" s="25"/>
      <c r="E52"/>
      <c r="G52" s="4"/>
      <c r="K52">
        <f t="shared" si="0"/>
        <v>0</v>
      </c>
    </row>
    <row r="53" spans="2:11" x14ac:dyDescent="0.25">
      <c r="B53" s="5"/>
      <c r="E53"/>
      <c r="F53" s="7"/>
      <c r="G53" s="4"/>
      <c r="K53">
        <f t="shared" si="0"/>
        <v>0</v>
      </c>
    </row>
    <row r="54" spans="2:11" x14ac:dyDescent="0.25">
      <c r="B54" s="5"/>
      <c r="E54"/>
      <c r="F54" s="7"/>
      <c r="G54" s="4"/>
      <c r="K54">
        <f t="shared" si="0"/>
        <v>0</v>
      </c>
    </row>
    <row r="55" spans="2:11" x14ac:dyDescent="0.25">
      <c r="B55" s="5"/>
      <c r="E55"/>
      <c r="F55" s="7"/>
      <c r="G55" s="4"/>
      <c r="K55">
        <f t="shared" si="0"/>
        <v>0</v>
      </c>
    </row>
    <row r="56" spans="2:11" x14ac:dyDescent="0.25">
      <c r="B56" s="5"/>
      <c r="E56"/>
      <c r="F56" s="7"/>
      <c r="G56" s="4"/>
      <c r="K56">
        <f t="shared" si="0"/>
        <v>0</v>
      </c>
    </row>
    <row r="57" spans="2:11" x14ac:dyDescent="0.25">
      <c r="B57" s="5"/>
      <c r="E57"/>
      <c r="F57" s="7"/>
      <c r="G57" s="4"/>
      <c r="K57">
        <f t="shared" ref="K57:K120" si="1">G57-F57</f>
        <v>0</v>
      </c>
    </row>
    <row r="58" spans="2:11" x14ac:dyDescent="0.25">
      <c r="B58" s="5"/>
      <c r="E58"/>
      <c r="F58" s="7"/>
      <c r="G58" s="4"/>
      <c r="K58">
        <f t="shared" si="1"/>
        <v>0</v>
      </c>
    </row>
    <row r="59" spans="2:11" x14ac:dyDescent="0.25">
      <c r="B59" s="5"/>
      <c r="E59"/>
      <c r="F59" s="7"/>
      <c r="G59" s="4"/>
      <c r="K59">
        <f t="shared" si="1"/>
        <v>0</v>
      </c>
    </row>
    <row r="60" spans="2:11" x14ac:dyDescent="0.25">
      <c r="B60" s="5"/>
      <c r="E60"/>
      <c r="F60" s="7"/>
      <c r="G60" s="4"/>
      <c r="K60">
        <f t="shared" si="1"/>
        <v>0</v>
      </c>
    </row>
    <row r="61" spans="2:11" x14ac:dyDescent="0.25">
      <c r="B61" s="5"/>
      <c r="E61"/>
      <c r="F61" s="7"/>
      <c r="G61" s="4"/>
      <c r="K61">
        <f t="shared" si="1"/>
        <v>0</v>
      </c>
    </row>
    <row r="62" spans="2:11" x14ac:dyDescent="0.25">
      <c r="B62" s="5"/>
      <c r="E62"/>
      <c r="F62" s="7"/>
      <c r="G62" s="4"/>
      <c r="K62">
        <f t="shared" si="1"/>
        <v>0</v>
      </c>
    </row>
    <row r="63" spans="2:11" x14ac:dyDescent="0.25">
      <c r="B63" s="5"/>
      <c r="E63"/>
      <c r="F63" s="7"/>
      <c r="G63" s="4"/>
      <c r="K63">
        <f t="shared" si="1"/>
        <v>0</v>
      </c>
    </row>
    <row r="64" spans="2:11" x14ac:dyDescent="0.25">
      <c r="B64" s="5"/>
      <c r="E64"/>
      <c r="F64" s="7"/>
      <c r="G64" s="4"/>
      <c r="K64">
        <f t="shared" si="1"/>
        <v>0</v>
      </c>
    </row>
    <row r="65" spans="2:11" x14ac:dyDescent="0.25">
      <c r="B65" s="5"/>
      <c r="E65"/>
      <c r="F65" s="7"/>
      <c r="G65" s="4"/>
      <c r="K65">
        <f t="shared" si="1"/>
        <v>0</v>
      </c>
    </row>
    <row r="66" spans="2:11" x14ac:dyDescent="0.25">
      <c r="B66" s="5"/>
      <c r="E66"/>
      <c r="F66" s="7"/>
      <c r="G66" s="4"/>
      <c r="K66">
        <f t="shared" si="1"/>
        <v>0</v>
      </c>
    </row>
    <row r="67" spans="2:11" x14ac:dyDescent="0.25">
      <c r="B67" s="5"/>
      <c r="E67"/>
      <c r="F67" s="7"/>
      <c r="G67" s="4"/>
      <c r="K67">
        <f t="shared" si="1"/>
        <v>0</v>
      </c>
    </row>
    <row r="68" spans="2:11" x14ac:dyDescent="0.25">
      <c r="B68" s="5"/>
      <c r="E68"/>
      <c r="F68" s="7"/>
      <c r="G68" s="4"/>
      <c r="K68">
        <f t="shared" si="1"/>
        <v>0</v>
      </c>
    </row>
    <row r="69" spans="2:11" x14ac:dyDescent="0.25">
      <c r="B69" s="5"/>
      <c r="E69"/>
      <c r="F69" s="7"/>
      <c r="G69" s="4"/>
      <c r="K69">
        <f t="shared" si="1"/>
        <v>0</v>
      </c>
    </row>
    <row r="70" spans="2:11" x14ac:dyDescent="0.25">
      <c r="B70" s="5"/>
      <c r="E70"/>
      <c r="F70" s="7"/>
      <c r="G70" s="4"/>
      <c r="K70">
        <f t="shared" si="1"/>
        <v>0</v>
      </c>
    </row>
    <row r="71" spans="2:11" x14ac:dyDescent="0.25">
      <c r="B71" s="5"/>
      <c r="E71"/>
      <c r="F71" s="7"/>
      <c r="G71" s="4"/>
      <c r="K71">
        <f t="shared" si="1"/>
        <v>0</v>
      </c>
    </row>
    <row r="72" spans="2:11" x14ac:dyDescent="0.25">
      <c r="B72" s="5"/>
      <c r="E72"/>
      <c r="F72" s="7"/>
      <c r="G72" s="4"/>
      <c r="K72">
        <f t="shared" si="1"/>
        <v>0</v>
      </c>
    </row>
    <row r="73" spans="2:11" x14ac:dyDescent="0.25">
      <c r="B73" s="5"/>
      <c r="E73"/>
      <c r="F73" s="7"/>
      <c r="G73" s="4"/>
      <c r="K73">
        <f t="shared" si="1"/>
        <v>0</v>
      </c>
    </row>
    <row r="74" spans="2:11" x14ac:dyDescent="0.25">
      <c r="B74" s="5"/>
      <c r="E74"/>
      <c r="F74" s="7"/>
      <c r="G74" s="4"/>
      <c r="K74">
        <f t="shared" si="1"/>
        <v>0</v>
      </c>
    </row>
    <row r="75" spans="2:11" x14ac:dyDescent="0.25">
      <c r="B75" s="5"/>
      <c r="E75"/>
      <c r="F75" s="7"/>
      <c r="G75" s="4"/>
      <c r="K75">
        <f t="shared" si="1"/>
        <v>0</v>
      </c>
    </row>
    <row r="76" spans="2:11" x14ac:dyDescent="0.25">
      <c r="B76" s="5"/>
      <c r="E76"/>
      <c r="F76" s="7"/>
      <c r="G76" s="4"/>
      <c r="K76">
        <f t="shared" si="1"/>
        <v>0</v>
      </c>
    </row>
    <row r="77" spans="2:11" x14ac:dyDescent="0.25">
      <c r="B77" s="5"/>
      <c r="E77"/>
      <c r="F77" s="7"/>
      <c r="G77" s="4"/>
      <c r="K77">
        <f t="shared" si="1"/>
        <v>0</v>
      </c>
    </row>
    <row r="78" spans="2:11" x14ac:dyDescent="0.25">
      <c r="B78" s="5"/>
      <c r="E78"/>
      <c r="F78" s="7"/>
      <c r="G78" s="4"/>
      <c r="K78">
        <f t="shared" si="1"/>
        <v>0</v>
      </c>
    </row>
    <row r="79" spans="2:11" x14ac:dyDescent="0.25">
      <c r="B79" s="5"/>
      <c r="E79"/>
      <c r="F79" s="7"/>
      <c r="G79" s="4"/>
      <c r="K79">
        <f t="shared" si="1"/>
        <v>0</v>
      </c>
    </row>
    <row r="80" spans="2:11" x14ac:dyDescent="0.25">
      <c r="B80" s="5"/>
      <c r="E80"/>
      <c r="F80" s="7"/>
      <c r="G80" s="4"/>
      <c r="K80">
        <f t="shared" si="1"/>
        <v>0</v>
      </c>
    </row>
    <row r="81" spans="2:11" x14ac:dyDescent="0.25">
      <c r="B81" s="5"/>
      <c r="E81"/>
      <c r="F81" s="7"/>
      <c r="G81" s="4"/>
      <c r="K81">
        <f t="shared" si="1"/>
        <v>0</v>
      </c>
    </row>
    <row r="82" spans="2:11" x14ac:dyDescent="0.25">
      <c r="B82" s="5"/>
      <c r="E82"/>
      <c r="F82" s="7"/>
      <c r="G82" s="4"/>
      <c r="K82">
        <f t="shared" si="1"/>
        <v>0</v>
      </c>
    </row>
    <row r="83" spans="2:11" x14ac:dyDescent="0.25">
      <c r="B83" s="5"/>
      <c r="E83"/>
      <c r="F83" s="7"/>
      <c r="G83" s="4"/>
      <c r="K83">
        <f t="shared" si="1"/>
        <v>0</v>
      </c>
    </row>
    <row r="84" spans="2:11" x14ac:dyDescent="0.25">
      <c r="B84" s="5"/>
      <c r="E84"/>
      <c r="F84" s="7"/>
      <c r="G84" s="4"/>
      <c r="K84">
        <f t="shared" si="1"/>
        <v>0</v>
      </c>
    </row>
    <row r="85" spans="2:11" x14ac:dyDescent="0.25">
      <c r="B85" s="5"/>
      <c r="E85"/>
      <c r="F85" s="7"/>
      <c r="G85" s="4"/>
      <c r="K85">
        <f t="shared" si="1"/>
        <v>0</v>
      </c>
    </row>
    <row r="86" spans="2:11" x14ac:dyDescent="0.25">
      <c r="B86" s="5"/>
      <c r="E86"/>
      <c r="F86" s="7"/>
      <c r="G86" s="4"/>
      <c r="K86">
        <f t="shared" si="1"/>
        <v>0</v>
      </c>
    </row>
    <row r="87" spans="2:11" x14ac:dyDescent="0.25">
      <c r="B87" s="5"/>
      <c r="E87"/>
      <c r="F87" s="7"/>
      <c r="G87" s="4"/>
      <c r="K87">
        <f t="shared" si="1"/>
        <v>0</v>
      </c>
    </row>
    <row r="88" spans="2:11" x14ac:dyDescent="0.25">
      <c r="B88" s="5"/>
      <c r="E88"/>
      <c r="F88" s="7"/>
      <c r="G88" s="4"/>
      <c r="K88">
        <f t="shared" si="1"/>
        <v>0</v>
      </c>
    </row>
    <row r="89" spans="2:11" x14ac:dyDescent="0.25">
      <c r="B89" s="5"/>
      <c r="E89"/>
      <c r="F89" s="7"/>
      <c r="G89" s="4"/>
      <c r="K89">
        <f t="shared" si="1"/>
        <v>0</v>
      </c>
    </row>
    <row r="90" spans="2:11" x14ac:dyDescent="0.25">
      <c r="B90" s="5"/>
      <c r="E90"/>
      <c r="F90" s="7"/>
      <c r="G90" s="4"/>
      <c r="K90">
        <f t="shared" si="1"/>
        <v>0</v>
      </c>
    </row>
    <row r="91" spans="2:11" x14ac:dyDescent="0.25">
      <c r="B91" s="5"/>
      <c r="E91"/>
      <c r="F91" s="7"/>
      <c r="G91" s="4"/>
      <c r="K91">
        <f t="shared" si="1"/>
        <v>0</v>
      </c>
    </row>
    <row r="92" spans="2:11" x14ac:dyDescent="0.25">
      <c r="B92" s="5"/>
      <c r="E92"/>
      <c r="F92" s="7"/>
      <c r="G92" s="4"/>
      <c r="K92">
        <f t="shared" si="1"/>
        <v>0</v>
      </c>
    </row>
    <row r="93" spans="2:11" x14ac:dyDescent="0.25">
      <c r="B93" s="5"/>
      <c r="E93"/>
      <c r="F93" s="7"/>
      <c r="G93" s="4"/>
      <c r="K93">
        <f t="shared" si="1"/>
        <v>0</v>
      </c>
    </row>
    <row r="94" spans="2:11" x14ac:dyDescent="0.25">
      <c r="B94" s="5"/>
      <c r="E94"/>
      <c r="F94" s="7"/>
      <c r="G94" s="4"/>
      <c r="K94">
        <f t="shared" si="1"/>
        <v>0</v>
      </c>
    </row>
    <row r="95" spans="2:11" x14ac:dyDescent="0.25">
      <c r="B95" s="5"/>
      <c r="E95"/>
      <c r="F95" s="7"/>
      <c r="G95" s="4"/>
      <c r="K95">
        <f t="shared" si="1"/>
        <v>0</v>
      </c>
    </row>
    <row r="96" spans="2:11" x14ac:dyDescent="0.25">
      <c r="B96" s="5"/>
      <c r="E96"/>
      <c r="F96" s="7"/>
      <c r="G96" s="4"/>
      <c r="K96">
        <f t="shared" si="1"/>
        <v>0</v>
      </c>
    </row>
    <row r="97" spans="2:11" x14ac:dyDescent="0.25">
      <c r="B97" s="5"/>
      <c r="E97"/>
      <c r="F97" s="7"/>
      <c r="G97" s="4"/>
      <c r="K97">
        <f t="shared" si="1"/>
        <v>0</v>
      </c>
    </row>
    <row r="98" spans="2:11" x14ac:dyDescent="0.25">
      <c r="B98" s="5"/>
      <c r="E98"/>
      <c r="F98" s="7"/>
      <c r="G98" s="4"/>
      <c r="K98">
        <f t="shared" si="1"/>
        <v>0</v>
      </c>
    </row>
    <row r="99" spans="2:11" x14ac:dyDescent="0.25">
      <c r="B99" s="5"/>
      <c r="E99"/>
      <c r="F99" s="7"/>
      <c r="G99" s="4"/>
      <c r="K99">
        <f t="shared" si="1"/>
        <v>0</v>
      </c>
    </row>
    <row r="100" spans="2:11" x14ac:dyDescent="0.25">
      <c r="B100" s="5"/>
      <c r="E100"/>
      <c r="F100" s="7"/>
      <c r="G100" s="4"/>
      <c r="K100">
        <f t="shared" si="1"/>
        <v>0</v>
      </c>
    </row>
    <row r="101" spans="2:11" x14ac:dyDescent="0.25">
      <c r="B101" s="5"/>
      <c r="E101"/>
      <c r="F101" s="7"/>
      <c r="G101" s="4"/>
      <c r="K101">
        <f t="shared" si="1"/>
        <v>0</v>
      </c>
    </row>
    <row r="102" spans="2:11" x14ac:dyDescent="0.25">
      <c r="B102" s="5"/>
      <c r="E102"/>
      <c r="F102" s="7"/>
      <c r="G102" s="4"/>
      <c r="K102">
        <f t="shared" si="1"/>
        <v>0</v>
      </c>
    </row>
    <row r="103" spans="2:11" x14ac:dyDescent="0.25">
      <c r="B103" s="5"/>
      <c r="E103"/>
      <c r="F103" s="7"/>
      <c r="G103" s="4"/>
      <c r="K103">
        <f t="shared" si="1"/>
        <v>0</v>
      </c>
    </row>
    <row r="104" spans="2:11" x14ac:dyDescent="0.25">
      <c r="B104" s="5"/>
      <c r="E104"/>
      <c r="F104" s="7"/>
      <c r="G104" s="4"/>
      <c r="K104">
        <f t="shared" si="1"/>
        <v>0</v>
      </c>
    </row>
    <row r="105" spans="2:11" x14ac:dyDescent="0.25">
      <c r="B105" s="5"/>
      <c r="E105"/>
      <c r="F105" s="7"/>
      <c r="G105" s="4"/>
      <c r="K105">
        <f t="shared" si="1"/>
        <v>0</v>
      </c>
    </row>
    <row r="106" spans="2:11" x14ac:dyDescent="0.25">
      <c r="B106" s="5"/>
      <c r="E106"/>
      <c r="F106" s="7"/>
      <c r="G106" s="4"/>
      <c r="K106">
        <f t="shared" si="1"/>
        <v>0</v>
      </c>
    </row>
    <row r="107" spans="2:11" x14ac:dyDescent="0.25">
      <c r="B107" s="5"/>
      <c r="E107"/>
      <c r="F107" s="7"/>
      <c r="G107" s="4"/>
      <c r="K107">
        <f t="shared" si="1"/>
        <v>0</v>
      </c>
    </row>
    <row r="108" spans="2:11" x14ac:dyDescent="0.25">
      <c r="B108" s="5"/>
      <c r="E108"/>
      <c r="F108" s="7"/>
      <c r="G108" s="4"/>
      <c r="K108">
        <f t="shared" si="1"/>
        <v>0</v>
      </c>
    </row>
    <row r="109" spans="2:11" x14ac:dyDescent="0.25">
      <c r="B109" s="5"/>
      <c r="E109"/>
      <c r="F109" s="7"/>
      <c r="G109" s="4"/>
      <c r="K109">
        <f t="shared" si="1"/>
        <v>0</v>
      </c>
    </row>
    <row r="110" spans="2:11" x14ac:dyDescent="0.25">
      <c r="B110" s="5"/>
      <c r="E110"/>
      <c r="F110" s="7"/>
      <c r="G110" s="4"/>
      <c r="K110">
        <f t="shared" si="1"/>
        <v>0</v>
      </c>
    </row>
    <row r="111" spans="2:11" x14ac:dyDescent="0.25">
      <c r="B111" s="5"/>
      <c r="E111"/>
      <c r="F111" s="7"/>
      <c r="G111" s="4"/>
      <c r="K111">
        <f t="shared" si="1"/>
        <v>0</v>
      </c>
    </row>
    <row r="112" spans="2:11" x14ac:dyDescent="0.25">
      <c r="B112" s="5"/>
      <c r="E112"/>
      <c r="F112" s="7"/>
      <c r="G112" s="4"/>
      <c r="K112">
        <f t="shared" si="1"/>
        <v>0</v>
      </c>
    </row>
    <row r="113" spans="2:11" x14ac:dyDescent="0.25">
      <c r="B113" s="5"/>
      <c r="E113"/>
      <c r="F113" s="7"/>
      <c r="G113" s="4"/>
      <c r="K113">
        <f t="shared" si="1"/>
        <v>0</v>
      </c>
    </row>
    <row r="114" spans="2:11" x14ac:dyDescent="0.25">
      <c r="B114" s="5"/>
      <c r="E114"/>
      <c r="F114" s="7"/>
      <c r="G114" s="4"/>
      <c r="K114">
        <f t="shared" si="1"/>
        <v>0</v>
      </c>
    </row>
    <row r="115" spans="2:11" x14ac:dyDescent="0.25">
      <c r="B115" s="5"/>
      <c r="E115"/>
      <c r="F115" s="7"/>
      <c r="G115" s="4"/>
      <c r="K115">
        <f t="shared" si="1"/>
        <v>0</v>
      </c>
    </row>
    <row r="116" spans="2:11" x14ac:dyDescent="0.25">
      <c r="B116" s="5"/>
      <c r="E116"/>
      <c r="F116" s="7"/>
      <c r="G116" s="4"/>
      <c r="K116">
        <f t="shared" si="1"/>
        <v>0</v>
      </c>
    </row>
    <row r="117" spans="2:11" x14ac:dyDescent="0.25">
      <c r="B117" s="5"/>
      <c r="E117"/>
      <c r="F117" s="7"/>
      <c r="G117" s="4"/>
      <c r="K117">
        <f t="shared" si="1"/>
        <v>0</v>
      </c>
    </row>
    <row r="118" spans="2:11" x14ac:dyDescent="0.25">
      <c r="B118" s="5"/>
      <c r="E118"/>
      <c r="F118" s="7"/>
      <c r="G118" s="4"/>
      <c r="K118">
        <f t="shared" si="1"/>
        <v>0</v>
      </c>
    </row>
    <row r="119" spans="2:11" x14ac:dyDescent="0.25">
      <c r="B119" s="5"/>
      <c r="E119"/>
      <c r="F119" s="7"/>
      <c r="G119" s="4"/>
      <c r="K119">
        <f t="shared" si="1"/>
        <v>0</v>
      </c>
    </row>
    <row r="120" spans="2:11" x14ac:dyDescent="0.25">
      <c r="B120" s="5"/>
      <c r="E120"/>
      <c r="F120" s="7"/>
      <c r="G120" s="4"/>
      <c r="K120">
        <f t="shared" si="1"/>
        <v>0</v>
      </c>
    </row>
    <row r="121" spans="2:11" x14ac:dyDescent="0.25">
      <c r="B121" s="5"/>
      <c r="E121"/>
      <c r="F121" s="7"/>
      <c r="G121" s="4"/>
      <c r="K121">
        <f t="shared" ref="K121:K184" si="2">G121-F121</f>
        <v>0</v>
      </c>
    </row>
    <row r="122" spans="2:11" x14ac:dyDescent="0.25">
      <c r="B122" s="5"/>
      <c r="E122"/>
      <c r="F122" s="7"/>
      <c r="G122" s="4"/>
      <c r="K122">
        <f t="shared" si="2"/>
        <v>0</v>
      </c>
    </row>
    <row r="123" spans="2:11" x14ac:dyDescent="0.25">
      <c r="B123" s="5"/>
      <c r="E123"/>
      <c r="F123" s="7"/>
      <c r="G123" s="4"/>
      <c r="K123">
        <f t="shared" si="2"/>
        <v>0</v>
      </c>
    </row>
    <row r="124" spans="2:11" x14ac:dyDescent="0.25">
      <c r="B124" s="5"/>
      <c r="E124"/>
      <c r="F124" s="7"/>
      <c r="G124" s="4"/>
      <c r="K124">
        <f t="shared" si="2"/>
        <v>0</v>
      </c>
    </row>
    <row r="125" spans="2:11" x14ac:dyDescent="0.25">
      <c r="B125" s="5"/>
      <c r="E125"/>
      <c r="F125" s="7"/>
      <c r="G125" s="4"/>
      <c r="K125">
        <f t="shared" si="2"/>
        <v>0</v>
      </c>
    </row>
    <row r="126" spans="2:11" x14ac:dyDescent="0.25">
      <c r="B126" s="5"/>
      <c r="E126"/>
      <c r="F126" s="7"/>
      <c r="G126" s="4"/>
      <c r="K126">
        <f t="shared" si="2"/>
        <v>0</v>
      </c>
    </row>
    <row r="127" spans="2:11" x14ac:dyDescent="0.25">
      <c r="B127" s="5"/>
      <c r="E127"/>
      <c r="F127" s="7"/>
      <c r="G127" s="4"/>
      <c r="K127">
        <f t="shared" si="2"/>
        <v>0</v>
      </c>
    </row>
    <row r="128" spans="2:11" x14ac:dyDescent="0.25">
      <c r="B128" s="5"/>
      <c r="E128"/>
      <c r="F128" s="7"/>
      <c r="G128" s="4"/>
      <c r="K128">
        <f t="shared" si="2"/>
        <v>0</v>
      </c>
    </row>
    <row r="129" spans="2:11" x14ac:dyDescent="0.25">
      <c r="B129" s="5"/>
      <c r="E129"/>
      <c r="F129" s="7"/>
      <c r="G129" s="4"/>
      <c r="K129">
        <f t="shared" si="2"/>
        <v>0</v>
      </c>
    </row>
    <row r="130" spans="2:11" x14ac:dyDescent="0.25">
      <c r="B130" s="5"/>
      <c r="E130"/>
      <c r="F130" s="7"/>
      <c r="G130" s="4"/>
      <c r="K130">
        <f t="shared" si="2"/>
        <v>0</v>
      </c>
    </row>
    <row r="131" spans="2:11" x14ac:dyDescent="0.25">
      <c r="B131" s="5"/>
      <c r="E131"/>
      <c r="F131" s="7"/>
      <c r="G131" s="4"/>
      <c r="K131">
        <f t="shared" si="2"/>
        <v>0</v>
      </c>
    </row>
    <row r="132" spans="2:11" x14ac:dyDescent="0.25">
      <c r="B132" s="5"/>
      <c r="E132"/>
      <c r="F132" s="7"/>
      <c r="G132" s="4"/>
      <c r="K132">
        <f t="shared" si="2"/>
        <v>0</v>
      </c>
    </row>
    <row r="133" spans="2:11" x14ac:dyDescent="0.25">
      <c r="B133" s="5"/>
      <c r="E133"/>
      <c r="F133" s="7"/>
      <c r="G133" s="4"/>
      <c r="K133">
        <f t="shared" si="2"/>
        <v>0</v>
      </c>
    </row>
    <row r="134" spans="2:11" x14ac:dyDescent="0.25">
      <c r="B134" s="5"/>
      <c r="E134"/>
      <c r="F134" s="7"/>
      <c r="G134" s="4"/>
      <c r="K134">
        <f t="shared" si="2"/>
        <v>0</v>
      </c>
    </row>
    <row r="135" spans="2:11" x14ac:dyDescent="0.25">
      <c r="B135" s="5"/>
      <c r="E135"/>
      <c r="F135" s="7"/>
      <c r="G135" s="4"/>
      <c r="K135">
        <f t="shared" si="2"/>
        <v>0</v>
      </c>
    </row>
    <row r="136" spans="2:11" x14ac:dyDescent="0.25">
      <c r="B136" s="5"/>
      <c r="E136"/>
      <c r="F136" s="7"/>
      <c r="G136" s="4"/>
      <c r="K136">
        <f t="shared" si="2"/>
        <v>0</v>
      </c>
    </row>
    <row r="137" spans="2:11" x14ac:dyDescent="0.25">
      <c r="B137" s="5"/>
      <c r="E137"/>
      <c r="F137" s="7"/>
      <c r="G137" s="4"/>
      <c r="K137">
        <f t="shared" si="2"/>
        <v>0</v>
      </c>
    </row>
    <row r="138" spans="2:11" x14ac:dyDescent="0.25">
      <c r="B138" s="5"/>
      <c r="E138"/>
      <c r="F138" s="7"/>
      <c r="G138" s="4"/>
      <c r="K138">
        <f t="shared" si="2"/>
        <v>0</v>
      </c>
    </row>
    <row r="139" spans="2:11" x14ac:dyDescent="0.25">
      <c r="B139" s="5"/>
      <c r="E139"/>
      <c r="F139" s="7"/>
      <c r="G139" s="4"/>
      <c r="K139">
        <f t="shared" si="2"/>
        <v>0</v>
      </c>
    </row>
    <row r="140" spans="2:11" x14ac:dyDescent="0.25">
      <c r="B140" s="5"/>
      <c r="E140"/>
      <c r="F140" s="7"/>
      <c r="G140" s="4"/>
      <c r="K140">
        <f t="shared" si="2"/>
        <v>0</v>
      </c>
    </row>
    <row r="141" spans="2:11" x14ac:dyDescent="0.25">
      <c r="B141" s="5"/>
      <c r="E141"/>
      <c r="F141" s="7"/>
      <c r="G141" s="4"/>
      <c r="K141">
        <f t="shared" si="2"/>
        <v>0</v>
      </c>
    </row>
    <row r="142" spans="2:11" x14ac:dyDescent="0.25">
      <c r="B142" s="5"/>
      <c r="E142"/>
      <c r="F142" s="7"/>
      <c r="G142" s="4"/>
      <c r="K142">
        <f t="shared" si="2"/>
        <v>0</v>
      </c>
    </row>
    <row r="143" spans="2:11" x14ac:dyDescent="0.25">
      <c r="B143" s="5"/>
      <c r="E143"/>
      <c r="F143" s="7"/>
      <c r="G143" s="4"/>
      <c r="K143">
        <f t="shared" si="2"/>
        <v>0</v>
      </c>
    </row>
    <row r="144" spans="2:11" x14ac:dyDescent="0.25">
      <c r="B144" s="5"/>
      <c r="E144"/>
      <c r="F144" s="7"/>
      <c r="G144" s="4"/>
      <c r="K144">
        <f t="shared" si="2"/>
        <v>0</v>
      </c>
    </row>
    <row r="145" spans="2:11" x14ac:dyDescent="0.25">
      <c r="B145" s="5"/>
      <c r="E145"/>
      <c r="F145" s="7"/>
      <c r="G145" s="4"/>
      <c r="K145">
        <f t="shared" si="2"/>
        <v>0</v>
      </c>
    </row>
    <row r="146" spans="2:11" x14ac:dyDescent="0.25">
      <c r="B146" s="5"/>
      <c r="E146"/>
      <c r="F146" s="7"/>
      <c r="G146" s="4"/>
      <c r="K146">
        <f t="shared" si="2"/>
        <v>0</v>
      </c>
    </row>
    <row r="147" spans="2:11" x14ac:dyDescent="0.25">
      <c r="B147" s="5"/>
      <c r="E147"/>
      <c r="F147" s="7"/>
      <c r="G147" s="4"/>
      <c r="K147">
        <f t="shared" si="2"/>
        <v>0</v>
      </c>
    </row>
    <row r="148" spans="2:11" x14ac:dyDescent="0.25">
      <c r="B148" s="5"/>
      <c r="E148"/>
      <c r="F148" s="7"/>
      <c r="G148" s="4"/>
      <c r="K148">
        <f t="shared" si="2"/>
        <v>0</v>
      </c>
    </row>
    <row r="149" spans="2:11" x14ac:dyDescent="0.25">
      <c r="B149" s="5"/>
      <c r="E149"/>
      <c r="F149" s="7"/>
      <c r="G149" s="4"/>
      <c r="K149">
        <f t="shared" si="2"/>
        <v>0</v>
      </c>
    </row>
    <row r="150" spans="2:11" x14ac:dyDescent="0.25">
      <c r="B150" s="5"/>
      <c r="E150"/>
      <c r="F150" s="7"/>
      <c r="G150" s="4"/>
      <c r="K150">
        <f t="shared" si="2"/>
        <v>0</v>
      </c>
    </row>
    <row r="151" spans="2:11" x14ac:dyDescent="0.25">
      <c r="B151" s="5"/>
      <c r="E151"/>
      <c r="F151" s="7"/>
      <c r="G151" s="4"/>
      <c r="K151">
        <f t="shared" si="2"/>
        <v>0</v>
      </c>
    </row>
    <row r="152" spans="2:11" x14ac:dyDescent="0.25">
      <c r="B152" s="5"/>
      <c r="E152"/>
      <c r="F152" s="7"/>
      <c r="G152" s="4"/>
      <c r="K152">
        <f t="shared" si="2"/>
        <v>0</v>
      </c>
    </row>
    <row r="153" spans="2:11" x14ac:dyDescent="0.25">
      <c r="B153" s="5"/>
      <c r="E153"/>
      <c r="F153" s="7"/>
      <c r="G153" s="4"/>
      <c r="K153">
        <f t="shared" si="2"/>
        <v>0</v>
      </c>
    </row>
    <row r="154" spans="2:11" x14ac:dyDescent="0.25">
      <c r="B154" s="5"/>
      <c r="E154"/>
      <c r="F154" s="7"/>
      <c r="G154" s="4"/>
      <c r="K154">
        <f t="shared" si="2"/>
        <v>0</v>
      </c>
    </row>
    <row r="155" spans="2:11" x14ac:dyDescent="0.25">
      <c r="B155" s="5"/>
      <c r="E155"/>
      <c r="F155" s="7"/>
      <c r="G155" s="4"/>
      <c r="K155">
        <f t="shared" si="2"/>
        <v>0</v>
      </c>
    </row>
    <row r="156" spans="2:11" x14ac:dyDescent="0.25">
      <c r="B156" s="5"/>
      <c r="E156"/>
      <c r="F156" s="7"/>
      <c r="G156" s="4"/>
      <c r="K156">
        <f t="shared" si="2"/>
        <v>0</v>
      </c>
    </row>
    <row r="157" spans="2:11" x14ac:dyDescent="0.25">
      <c r="B157" s="5"/>
      <c r="E157"/>
      <c r="F157" s="7"/>
      <c r="G157" s="4"/>
      <c r="K157">
        <f t="shared" si="2"/>
        <v>0</v>
      </c>
    </row>
    <row r="158" spans="2:11" x14ac:dyDescent="0.25">
      <c r="B158" s="5"/>
      <c r="E158"/>
      <c r="F158" s="7"/>
      <c r="G158" s="4"/>
      <c r="K158">
        <f t="shared" si="2"/>
        <v>0</v>
      </c>
    </row>
    <row r="159" spans="2:11" x14ac:dyDescent="0.25">
      <c r="B159" s="5"/>
      <c r="E159"/>
      <c r="F159" s="7"/>
      <c r="G159" s="4"/>
      <c r="K159">
        <f t="shared" si="2"/>
        <v>0</v>
      </c>
    </row>
    <row r="160" spans="2:11" x14ac:dyDescent="0.25">
      <c r="B160" s="5"/>
      <c r="E160"/>
      <c r="F160" s="7"/>
      <c r="G160" s="4"/>
      <c r="K160">
        <f t="shared" si="2"/>
        <v>0</v>
      </c>
    </row>
    <row r="161" spans="2:11" x14ac:dyDescent="0.25">
      <c r="B161" s="5"/>
      <c r="E161"/>
      <c r="F161" s="7"/>
      <c r="G161" s="4"/>
      <c r="K161">
        <f t="shared" si="2"/>
        <v>0</v>
      </c>
    </row>
    <row r="162" spans="2:11" x14ac:dyDescent="0.25">
      <c r="B162" s="5"/>
      <c r="E162"/>
      <c r="F162" s="7"/>
      <c r="G162" s="4"/>
      <c r="K162">
        <f t="shared" si="2"/>
        <v>0</v>
      </c>
    </row>
    <row r="163" spans="2:11" x14ac:dyDescent="0.25">
      <c r="B163" s="5"/>
      <c r="E163"/>
      <c r="F163" s="7"/>
      <c r="G163" s="4"/>
      <c r="K163">
        <f t="shared" si="2"/>
        <v>0</v>
      </c>
    </row>
    <row r="164" spans="2:11" x14ac:dyDescent="0.25">
      <c r="B164" s="5"/>
      <c r="E164"/>
      <c r="F164" s="7"/>
      <c r="G164" s="4"/>
      <c r="K164">
        <f t="shared" si="2"/>
        <v>0</v>
      </c>
    </row>
    <row r="165" spans="2:11" x14ac:dyDescent="0.25">
      <c r="B165" s="5"/>
      <c r="E165"/>
      <c r="F165" s="7"/>
      <c r="G165" s="4"/>
      <c r="K165">
        <f t="shared" si="2"/>
        <v>0</v>
      </c>
    </row>
    <row r="166" spans="2:11" x14ac:dyDescent="0.25">
      <c r="B166" s="5"/>
      <c r="E166"/>
      <c r="F166" s="7"/>
      <c r="G166" s="4"/>
      <c r="K166">
        <f t="shared" si="2"/>
        <v>0</v>
      </c>
    </row>
    <row r="167" spans="2:11" x14ac:dyDescent="0.25">
      <c r="B167" s="5"/>
      <c r="E167"/>
      <c r="F167" s="7"/>
      <c r="G167" s="4"/>
      <c r="K167">
        <f t="shared" si="2"/>
        <v>0</v>
      </c>
    </row>
    <row r="168" spans="2:11" x14ac:dyDescent="0.25">
      <c r="B168" s="5"/>
      <c r="E168"/>
      <c r="F168" s="7"/>
      <c r="G168" s="4"/>
      <c r="K168">
        <f t="shared" si="2"/>
        <v>0</v>
      </c>
    </row>
    <row r="169" spans="2:11" x14ac:dyDescent="0.25">
      <c r="B169" s="5"/>
      <c r="E169"/>
      <c r="F169" s="7"/>
      <c r="G169" s="4"/>
      <c r="K169">
        <f t="shared" si="2"/>
        <v>0</v>
      </c>
    </row>
    <row r="170" spans="2:11" x14ac:dyDescent="0.25">
      <c r="B170" s="5"/>
      <c r="E170"/>
      <c r="F170" s="7"/>
      <c r="G170" s="4"/>
      <c r="K170">
        <f t="shared" si="2"/>
        <v>0</v>
      </c>
    </row>
    <row r="171" spans="2:11" x14ac:dyDescent="0.25">
      <c r="B171" s="5"/>
      <c r="E171"/>
      <c r="F171" s="7"/>
      <c r="G171" s="4"/>
      <c r="K171">
        <f t="shared" si="2"/>
        <v>0</v>
      </c>
    </row>
    <row r="172" spans="2:11" x14ac:dyDescent="0.25">
      <c r="B172" s="5"/>
      <c r="E172"/>
      <c r="F172" s="7"/>
      <c r="G172" s="4"/>
      <c r="K172">
        <f t="shared" si="2"/>
        <v>0</v>
      </c>
    </row>
    <row r="173" spans="2:11" x14ac:dyDescent="0.25">
      <c r="B173" s="5"/>
      <c r="E173"/>
      <c r="F173" s="7"/>
      <c r="G173" s="4"/>
      <c r="K173">
        <f t="shared" si="2"/>
        <v>0</v>
      </c>
    </row>
    <row r="174" spans="2:11" x14ac:dyDescent="0.25">
      <c r="B174" s="5"/>
      <c r="E174"/>
      <c r="F174" s="7"/>
      <c r="G174" s="4"/>
      <c r="K174">
        <f t="shared" si="2"/>
        <v>0</v>
      </c>
    </row>
    <row r="175" spans="2:11" x14ac:dyDescent="0.25">
      <c r="B175" s="5"/>
      <c r="E175"/>
      <c r="F175" s="7"/>
      <c r="G175" s="4"/>
      <c r="K175">
        <f t="shared" si="2"/>
        <v>0</v>
      </c>
    </row>
    <row r="176" spans="2:11" x14ac:dyDescent="0.25">
      <c r="B176" s="5"/>
      <c r="E176"/>
      <c r="F176" s="7"/>
      <c r="G176" s="4"/>
      <c r="K176">
        <f t="shared" si="2"/>
        <v>0</v>
      </c>
    </row>
    <row r="177" spans="2:11" x14ac:dyDescent="0.25">
      <c r="B177" s="5"/>
      <c r="E177"/>
      <c r="F177" s="7"/>
      <c r="G177" s="4"/>
      <c r="K177">
        <f t="shared" si="2"/>
        <v>0</v>
      </c>
    </row>
    <row r="178" spans="2:11" x14ac:dyDescent="0.25">
      <c r="B178" s="5"/>
      <c r="E178"/>
      <c r="F178" s="7"/>
      <c r="G178" s="4"/>
      <c r="K178">
        <f t="shared" si="2"/>
        <v>0</v>
      </c>
    </row>
    <row r="179" spans="2:11" x14ac:dyDescent="0.25">
      <c r="B179" s="5"/>
      <c r="E179"/>
      <c r="F179" s="7"/>
      <c r="G179" s="4"/>
      <c r="K179">
        <f t="shared" si="2"/>
        <v>0</v>
      </c>
    </row>
    <row r="180" spans="2:11" x14ac:dyDescent="0.25">
      <c r="B180" s="5"/>
      <c r="E180"/>
      <c r="F180" s="7"/>
      <c r="G180" s="4"/>
      <c r="K180">
        <f t="shared" si="2"/>
        <v>0</v>
      </c>
    </row>
    <row r="181" spans="2:11" x14ac:dyDescent="0.25">
      <c r="B181" s="5"/>
      <c r="E181"/>
      <c r="F181" s="7"/>
      <c r="G181" s="4"/>
      <c r="K181">
        <f t="shared" si="2"/>
        <v>0</v>
      </c>
    </row>
    <row r="182" spans="2:11" x14ac:dyDescent="0.25">
      <c r="B182" s="5"/>
      <c r="E182"/>
      <c r="F182" s="7"/>
      <c r="G182" s="4"/>
      <c r="K182">
        <f t="shared" si="2"/>
        <v>0</v>
      </c>
    </row>
    <row r="183" spans="2:11" x14ac:dyDescent="0.25">
      <c r="B183" s="5"/>
      <c r="E183"/>
      <c r="F183" s="7"/>
      <c r="G183" s="4"/>
      <c r="K183">
        <f t="shared" si="2"/>
        <v>0</v>
      </c>
    </row>
    <row r="184" spans="2:11" x14ac:dyDescent="0.25">
      <c r="B184" s="5"/>
      <c r="E184"/>
      <c r="F184" s="7"/>
      <c r="G184" s="4"/>
      <c r="K184">
        <f t="shared" si="2"/>
        <v>0</v>
      </c>
    </row>
    <row r="185" spans="2:11" x14ac:dyDescent="0.25">
      <c r="B185" s="5"/>
      <c r="E185"/>
      <c r="F185" s="7"/>
      <c r="G185" s="4"/>
      <c r="K185">
        <f t="shared" ref="K185:K248" si="3">G185-F185</f>
        <v>0</v>
      </c>
    </row>
    <row r="186" spans="2:11" x14ac:dyDescent="0.25">
      <c r="B186" s="5"/>
      <c r="E186"/>
      <c r="F186" s="7"/>
      <c r="G186" s="4"/>
      <c r="K186">
        <f t="shared" si="3"/>
        <v>0</v>
      </c>
    </row>
    <row r="187" spans="2:11" x14ac:dyDescent="0.25">
      <c r="B187" s="5"/>
      <c r="E187"/>
      <c r="F187" s="7"/>
      <c r="G187" s="4"/>
      <c r="K187">
        <f t="shared" si="3"/>
        <v>0</v>
      </c>
    </row>
    <row r="188" spans="2:11" x14ac:dyDescent="0.25">
      <c r="B188" s="5"/>
      <c r="E188"/>
      <c r="F188" s="7"/>
      <c r="G188" s="4"/>
      <c r="K188">
        <f t="shared" si="3"/>
        <v>0</v>
      </c>
    </row>
    <row r="189" spans="2:11" x14ac:dyDescent="0.25">
      <c r="B189" s="5"/>
      <c r="E189"/>
      <c r="F189" s="7"/>
      <c r="G189" s="4"/>
      <c r="K189">
        <f t="shared" si="3"/>
        <v>0</v>
      </c>
    </row>
    <row r="190" spans="2:11" x14ac:dyDescent="0.25">
      <c r="B190" s="5"/>
      <c r="E190"/>
      <c r="F190" s="7"/>
      <c r="G190" s="4"/>
      <c r="K190">
        <f t="shared" si="3"/>
        <v>0</v>
      </c>
    </row>
    <row r="191" spans="2:11" x14ac:dyDescent="0.25">
      <c r="B191" s="5"/>
      <c r="E191"/>
      <c r="F191" s="7"/>
      <c r="G191" s="4"/>
      <c r="K191">
        <f t="shared" si="3"/>
        <v>0</v>
      </c>
    </row>
    <row r="192" spans="2:11" x14ac:dyDescent="0.25">
      <c r="B192" s="5"/>
      <c r="E192"/>
      <c r="F192" s="7"/>
      <c r="G192" s="4"/>
      <c r="K192">
        <f t="shared" si="3"/>
        <v>0</v>
      </c>
    </row>
    <row r="193" spans="2:11" x14ac:dyDescent="0.25">
      <c r="B193" s="5"/>
      <c r="E193"/>
      <c r="F193" s="7"/>
      <c r="G193" s="4"/>
      <c r="K193">
        <f t="shared" si="3"/>
        <v>0</v>
      </c>
    </row>
    <row r="194" spans="2:11" x14ac:dyDescent="0.25">
      <c r="B194" s="5"/>
      <c r="E194"/>
      <c r="F194" s="7"/>
      <c r="G194" s="4"/>
      <c r="K194">
        <f t="shared" si="3"/>
        <v>0</v>
      </c>
    </row>
    <row r="195" spans="2:11" x14ac:dyDescent="0.25">
      <c r="B195" s="5"/>
      <c r="E195"/>
      <c r="F195" s="7"/>
      <c r="G195" s="4"/>
      <c r="K195">
        <f t="shared" si="3"/>
        <v>0</v>
      </c>
    </row>
    <row r="196" spans="2:11" x14ac:dyDescent="0.25">
      <c r="B196" s="5"/>
      <c r="E196"/>
      <c r="F196" s="7"/>
      <c r="G196" s="4"/>
      <c r="K196">
        <f t="shared" si="3"/>
        <v>0</v>
      </c>
    </row>
    <row r="197" spans="2:11" x14ac:dyDescent="0.25">
      <c r="B197" s="5"/>
      <c r="E197"/>
      <c r="F197" s="7"/>
      <c r="G197" s="4"/>
      <c r="K197">
        <f t="shared" si="3"/>
        <v>0</v>
      </c>
    </row>
    <row r="198" spans="2:11" x14ac:dyDescent="0.25">
      <c r="B198" s="5"/>
      <c r="E198"/>
      <c r="F198" s="7"/>
      <c r="G198" s="4"/>
      <c r="K198">
        <f t="shared" si="3"/>
        <v>0</v>
      </c>
    </row>
    <row r="199" spans="2:11" x14ac:dyDescent="0.25">
      <c r="B199" s="5"/>
      <c r="E199"/>
      <c r="F199" s="7"/>
      <c r="G199" s="4"/>
      <c r="K199">
        <f t="shared" si="3"/>
        <v>0</v>
      </c>
    </row>
    <row r="200" spans="2:11" x14ac:dyDescent="0.25">
      <c r="B200" s="5"/>
      <c r="E200"/>
      <c r="F200" s="7"/>
      <c r="G200" s="4"/>
      <c r="K200">
        <f t="shared" si="3"/>
        <v>0</v>
      </c>
    </row>
    <row r="201" spans="2:11" x14ac:dyDescent="0.25">
      <c r="B201" s="5"/>
      <c r="E201"/>
      <c r="F201" s="7"/>
      <c r="G201" s="4"/>
      <c r="K201">
        <f t="shared" si="3"/>
        <v>0</v>
      </c>
    </row>
    <row r="202" spans="2:11" x14ac:dyDescent="0.25">
      <c r="B202" s="5"/>
      <c r="E202"/>
      <c r="F202" s="7"/>
      <c r="G202" s="4"/>
      <c r="K202">
        <f t="shared" si="3"/>
        <v>0</v>
      </c>
    </row>
    <row r="203" spans="2:11" x14ac:dyDescent="0.25">
      <c r="B203" s="5"/>
      <c r="E203"/>
      <c r="F203" s="7"/>
      <c r="G203" s="4"/>
      <c r="K203">
        <f t="shared" si="3"/>
        <v>0</v>
      </c>
    </row>
    <row r="204" spans="2:11" x14ac:dyDescent="0.25">
      <c r="B204" s="5"/>
      <c r="E204"/>
      <c r="F204" s="7"/>
      <c r="G204" s="4"/>
      <c r="K204">
        <f t="shared" si="3"/>
        <v>0</v>
      </c>
    </row>
    <row r="205" spans="2:11" x14ac:dyDescent="0.25">
      <c r="B205" s="5"/>
      <c r="E205"/>
      <c r="F205" s="7"/>
      <c r="G205" s="4"/>
      <c r="K205">
        <f t="shared" si="3"/>
        <v>0</v>
      </c>
    </row>
    <row r="206" spans="2:11" x14ac:dyDescent="0.25">
      <c r="B206" s="5"/>
      <c r="E206"/>
      <c r="F206" s="7"/>
      <c r="G206" s="4"/>
      <c r="K206">
        <f t="shared" si="3"/>
        <v>0</v>
      </c>
    </row>
    <row r="207" spans="2:11" x14ac:dyDescent="0.25">
      <c r="B207" s="5"/>
      <c r="E207"/>
      <c r="F207" s="7"/>
      <c r="G207" s="4"/>
      <c r="K207">
        <f t="shared" si="3"/>
        <v>0</v>
      </c>
    </row>
    <row r="208" spans="2:11" x14ac:dyDescent="0.25">
      <c r="B208" s="5"/>
      <c r="E208"/>
      <c r="F208" s="7"/>
      <c r="G208" s="4"/>
      <c r="K208">
        <f t="shared" si="3"/>
        <v>0</v>
      </c>
    </row>
    <row r="209" spans="2:11" x14ac:dyDescent="0.25">
      <c r="B209" s="5"/>
      <c r="E209"/>
      <c r="F209" s="7"/>
      <c r="G209" s="4"/>
      <c r="K209">
        <f t="shared" si="3"/>
        <v>0</v>
      </c>
    </row>
    <row r="210" spans="2:11" x14ac:dyDescent="0.25">
      <c r="B210" s="5"/>
      <c r="E210"/>
      <c r="F210" s="7"/>
      <c r="G210" s="4"/>
      <c r="K210">
        <f t="shared" si="3"/>
        <v>0</v>
      </c>
    </row>
    <row r="211" spans="2:11" x14ac:dyDescent="0.25">
      <c r="B211" s="5"/>
      <c r="E211"/>
      <c r="F211" s="7"/>
      <c r="G211" s="4"/>
      <c r="K211">
        <f t="shared" si="3"/>
        <v>0</v>
      </c>
    </row>
    <row r="212" spans="2:11" x14ac:dyDescent="0.25">
      <c r="B212" s="5"/>
      <c r="E212"/>
      <c r="F212" s="7"/>
      <c r="G212" s="4"/>
      <c r="K212">
        <f t="shared" si="3"/>
        <v>0</v>
      </c>
    </row>
    <row r="213" spans="2:11" x14ac:dyDescent="0.25">
      <c r="B213" s="5"/>
      <c r="E213"/>
      <c r="F213" s="7"/>
      <c r="G213" s="4"/>
      <c r="K213">
        <f t="shared" si="3"/>
        <v>0</v>
      </c>
    </row>
    <row r="214" spans="2:11" x14ac:dyDescent="0.25">
      <c r="B214" s="5"/>
      <c r="E214"/>
      <c r="F214" s="7"/>
      <c r="G214" s="4"/>
      <c r="K214">
        <f t="shared" si="3"/>
        <v>0</v>
      </c>
    </row>
    <row r="215" spans="2:11" x14ac:dyDescent="0.25">
      <c r="B215" s="5"/>
      <c r="E215"/>
      <c r="F215" s="7"/>
      <c r="G215" s="4"/>
      <c r="K215">
        <f t="shared" si="3"/>
        <v>0</v>
      </c>
    </row>
    <row r="216" spans="2:11" x14ac:dyDescent="0.25">
      <c r="B216" s="5"/>
      <c r="E216"/>
      <c r="F216" s="7"/>
      <c r="G216" s="4"/>
      <c r="K216">
        <f t="shared" si="3"/>
        <v>0</v>
      </c>
    </row>
    <row r="217" spans="2:11" x14ac:dyDescent="0.25">
      <c r="B217" s="5"/>
      <c r="E217"/>
      <c r="F217" s="7"/>
      <c r="G217" s="4"/>
      <c r="K217">
        <f t="shared" si="3"/>
        <v>0</v>
      </c>
    </row>
    <row r="218" spans="2:11" x14ac:dyDescent="0.25">
      <c r="B218" s="5"/>
      <c r="E218"/>
      <c r="F218" s="7"/>
      <c r="G218" s="4"/>
      <c r="K218">
        <f t="shared" si="3"/>
        <v>0</v>
      </c>
    </row>
    <row r="219" spans="2:11" x14ac:dyDescent="0.25">
      <c r="B219" s="5"/>
      <c r="E219"/>
      <c r="F219" s="7"/>
      <c r="G219" s="4"/>
      <c r="K219">
        <f t="shared" si="3"/>
        <v>0</v>
      </c>
    </row>
    <row r="220" spans="2:11" x14ac:dyDescent="0.25">
      <c r="B220" s="5"/>
      <c r="E220"/>
      <c r="F220" s="7"/>
      <c r="G220" s="4"/>
      <c r="K220">
        <f t="shared" si="3"/>
        <v>0</v>
      </c>
    </row>
    <row r="221" spans="2:11" x14ac:dyDescent="0.25">
      <c r="B221" s="5"/>
      <c r="E221"/>
      <c r="F221" s="7"/>
      <c r="G221" s="4"/>
      <c r="K221">
        <f t="shared" si="3"/>
        <v>0</v>
      </c>
    </row>
    <row r="222" spans="2:11" x14ac:dyDescent="0.25">
      <c r="B222" s="5"/>
      <c r="E222"/>
      <c r="F222" s="7"/>
      <c r="G222" s="4"/>
      <c r="K222">
        <f t="shared" si="3"/>
        <v>0</v>
      </c>
    </row>
    <row r="223" spans="2:11" x14ac:dyDescent="0.25">
      <c r="B223" s="5"/>
      <c r="E223"/>
      <c r="F223" s="7"/>
      <c r="G223" s="4"/>
      <c r="K223">
        <f t="shared" si="3"/>
        <v>0</v>
      </c>
    </row>
    <row r="224" spans="2:11" x14ac:dyDescent="0.25">
      <c r="B224" s="5"/>
      <c r="E224"/>
      <c r="F224" s="7"/>
      <c r="G224" s="4"/>
      <c r="K224">
        <f t="shared" si="3"/>
        <v>0</v>
      </c>
    </row>
    <row r="225" spans="2:11" x14ac:dyDescent="0.25">
      <c r="B225" s="5"/>
      <c r="E225"/>
      <c r="F225" s="7"/>
      <c r="G225" s="4"/>
      <c r="K225">
        <f t="shared" si="3"/>
        <v>0</v>
      </c>
    </row>
    <row r="226" spans="2:11" x14ac:dyDescent="0.25">
      <c r="B226" s="5"/>
      <c r="E226"/>
      <c r="F226" s="7"/>
      <c r="G226" s="4"/>
      <c r="K226">
        <f t="shared" si="3"/>
        <v>0</v>
      </c>
    </row>
    <row r="227" spans="2:11" x14ac:dyDescent="0.25">
      <c r="B227" s="5"/>
      <c r="E227"/>
      <c r="F227" s="7"/>
      <c r="G227" s="4"/>
      <c r="K227">
        <f t="shared" si="3"/>
        <v>0</v>
      </c>
    </row>
    <row r="228" spans="2:11" x14ac:dyDescent="0.25">
      <c r="B228" s="5"/>
      <c r="E228"/>
      <c r="F228" s="7"/>
      <c r="G228" s="4"/>
      <c r="K228">
        <f t="shared" si="3"/>
        <v>0</v>
      </c>
    </row>
    <row r="229" spans="2:11" x14ac:dyDescent="0.25">
      <c r="B229" s="5"/>
      <c r="E229"/>
      <c r="F229" s="7"/>
      <c r="G229" s="4"/>
      <c r="K229">
        <f t="shared" si="3"/>
        <v>0</v>
      </c>
    </row>
    <row r="230" spans="2:11" x14ac:dyDescent="0.25">
      <c r="B230" s="5"/>
      <c r="E230"/>
      <c r="F230" s="7"/>
      <c r="G230" s="4"/>
      <c r="K230">
        <f t="shared" si="3"/>
        <v>0</v>
      </c>
    </row>
    <row r="231" spans="2:11" x14ac:dyDescent="0.25">
      <c r="B231" s="5"/>
      <c r="E231"/>
      <c r="F231" s="7"/>
      <c r="G231" s="4"/>
      <c r="K231">
        <f t="shared" si="3"/>
        <v>0</v>
      </c>
    </row>
    <row r="232" spans="2:11" x14ac:dyDescent="0.25">
      <c r="B232" s="5"/>
      <c r="E232"/>
      <c r="F232" s="7"/>
      <c r="G232" s="4"/>
      <c r="K232">
        <f t="shared" si="3"/>
        <v>0</v>
      </c>
    </row>
    <row r="233" spans="2:11" x14ac:dyDescent="0.25">
      <c r="B233" s="5"/>
      <c r="E233"/>
      <c r="F233" s="7"/>
      <c r="G233" s="4"/>
      <c r="K233">
        <f t="shared" si="3"/>
        <v>0</v>
      </c>
    </row>
    <row r="234" spans="2:11" x14ac:dyDescent="0.25">
      <c r="B234" s="5"/>
      <c r="E234"/>
      <c r="F234" s="7"/>
      <c r="G234" s="4"/>
      <c r="K234">
        <f t="shared" si="3"/>
        <v>0</v>
      </c>
    </row>
    <row r="235" spans="2:11" x14ac:dyDescent="0.25">
      <c r="B235" s="5"/>
      <c r="E235"/>
      <c r="F235" s="7"/>
      <c r="G235" s="4"/>
      <c r="K235">
        <f t="shared" si="3"/>
        <v>0</v>
      </c>
    </row>
    <row r="236" spans="2:11" x14ac:dyDescent="0.25">
      <c r="B236" s="5"/>
      <c r="E236"/>
      <c r="F236" s="7"/>
      <c r="G236" s="4"/>
      <c r="K236">
        <f t="shared" si="3"/>
        <v>0</v>
      </c>
    </row>
    <row r="237" spans="2:11" x14ac:dyDescent="0.25">
      <c r="B237" s="5"/>
      <c r="E237"/>
      <c r="F237" s="7"/>
      <c r="G237" s="4"/>
      <c r="K237">
        <f t="shared" si="3"/>
        <v>0</v>
      </c>
    </row>
    <row r="238" spans="2:11" x14ac:dyDescent="0.25">
      <c r="B238" s="5"/>
      <c r="E238"/>
      <c r="F238" s="7"/>
      <c r="G238" s="4"/>
      <c r="K238">
        <f t="shared" si="3"/>
        <v>0</v>
      </c>
    </row>
    <row r="239" spans="2:11" x14ac:dyDescent="0.25">
      <c r="B239" s="5"/>
      <c r="E239"/>
      <c r="F239" s="7"/>
      <c r="G239" s="4"/>
      <c r="K239">
        <f t="shared" si="3"/>
        <v>0</v>
      </c>
    </row>
    <row r="240" spans="2:11" x14ac:dyDescent="0.25">
      <c r="B240" s="5"/>
      <c r="E240"/>
      <c r="F240" s="7"/>
      <c r="G240" s="4"/>
      <c r="K240">
        <f t="shared" si="3"/>
        <v>0</v>
      </c>
    </row>
    <row r="241" spans="2:11" x14ac:dyDescent="0.25">
      <c r="B241" s="5"/>
      <c r="E241"/>
      <c r="F241" s="7"/>
      <c r="G241" s="4"/>
      <c r="K241">
        <f t="shared" si="3"/>
        <v>0</v>
      </c>
    </row>
    <row r="242" spans="2:11" x14ac:dyDescent="0.25">
      <c r="B242" s="5"/>
      <c r="E242"/>
      <c r="F242" s="7"/>
      <c r="G242" s="4"/>
      <c r="K242">
        <f t="shared" si="3"/>
        <v>0</v>
      </c>
    </row>
    <row r="243" spans="2:11" x14ac:dyDescent="0.25">
      <c r="B243" s="5"/>
      <c r="E243"/>
      <c r="F243" s="7"/>
      <c r="G243" s="4"/>
      <c r="K243">
        <f t="shared" si="3"/>
        <v>0</v>
      </c>
    </row>
    <row r="244" spans="2:11" x14ac:dyDescent="0.25">
      <c r="B244" s="5"/>
      <c r="E244"/>
      <c r="F244" s="7"/>
      <c r="G244" s="4"/>
      <c r="K244">
        <f t="shared" si="3"/>
        <v>0</v>
      </c>
    </row>
    <row r="245" spans="2:11" x14ac:dyDescent="0.25">
      <c r="B245" s="5"/>
      <c r="E245"/>
      <c r="F245" s="7"/>
      <c r="G245" s="4"/>
      <c r="K245">
        <f t="shared" si="3"/>
        <v>0</v>
      </c>
    </row>
    <row r="246" spans="2:11" x14ac:dyDescent="0.25">
      <c r="B246" s="5"/>
      <c r="E246"/>
      <c r="F246" s="7"/>
      <c r="G246" s="4"/>
      <c r="K246">
        <f t="shared" si="3"/>
        <v>0</v>
      </c>
    </row>
    <row r="247" spans="2:11" x14ac:dyDescent="0.25">
      <c r="B247" s="5"/>
      <c r="E247"/>
      <c r="F247" s="7"/>
      <c r="G247" s="4"/>
      <c r="K247">
        <f t="shared" si="3"/>
        <v>0</v>
      </c>
    </row>
    <row r="248" spans="2:11" x14ac:dyDescent="0.25">
      <c r="B248" s="5"/>
      <c r="E248"/>
      <c r="F248" s="7"/>
      <c r="G248" s="4"/>
      <c r="K248">
        <f t="shared" si="3"/>
        <v>0</v>
      </c>
    </row>
    <row r="249" spans="2:11" x14ac:dyDescent="0.25">
      <c r="B249" s="5"/>
      <c r="E249"/>
      <c r="F249" s="7"/>
      <c r="G249" s="4"/>
      <c r="K249">
        <f t="shared" ref="K249:K300" si="4">G249-F249</f>
        <v>0</v>
      </c>
    </row>
    <row r="250" spans="2:11" x14ac:dyDescent="0.25">
      <c r="B250" s="5"/>
      <c r="E250"/>
      <c r="F250" s="7"/>
      <c r="G250" s="4"/>
      <c r="K250">
        <f t="shared" si="4"/>
        <v>0</v>
      </c>
    </row>
    <row r="251" spans="2:11" x14ac:dyDescent="0.25">
      <c r="B251" s="5"/>
      <c r="E251"/>
      <c r="F251" s="7"/>
      <c r="G251" s="4"/>
      <c r="K251">
        <f t="shared" si="4"/>
        <v>0</v>
      </c>
    </row>
    <row r="252" spans="2:11" x14ac:dyDescent="0.25">
      <c r="B252" s="5"/>
      <c r="E252"/>
      <c r="F252" s="7"/>
      <c r="G252" s="4"/>
      <c r="K252">
        <f t="shared" si="4"/>
        <v>0</v>
      </c>
    </row>
    <row r="253" spans="2:11" x14ac:dyDescent="0.25">
      <c r="B253" s="5"/>
      <c r="E253"/>
      <c r="F253" s="7"/>
      <c r="G253" s="4"/>
      <c r="K253">
        <f t="shared" si="4"/>
        <v>0</v>
      </c>
    </row>
    <row r="254" spans="2:11" x14ac:dyDescent="0.25">
      <c r="B254" s="5"/>
      <c r="E254"/>
      <c r="F254" s="7"/>
      <c r="G254" s="4"/>
      <c r="K254">
        <f t="shared" si="4"/>
        <v>0</v>
      </c>
    </row>
    <row r="255" spans="2:11" x14ac:dyDescent="0.25">
      <c r="B255" s="5"/>
      <c r="E255"/>
      <c r="F255" s="7"/>
      <c r="G255" s="4"/>
      <c r="K255">
        <f t="shared" si="4"/>
        <v>0</v>
      </c>
    </row>
    <row r="256" spans="2:11" x14ac:dyDescent="0.25">
      <c r="B256" s="5"/>
      <c r="E256"/>
      <c r="F256" s="7"/>
      <c r="G256" s="4"/>
      <c r="K256">
        <f t="shared" si="4"/>
        <v>0</v>
      </c>
    </row>
    <row r="257" spans="2:11" x14ac:dyDescent="0.25">
      <c r="B257" s="5"/>
      <c r="E257"/>
      <c r="F257" s="7"/>
      <c r="G257" s="4"/>
      <c r="K257">
        <f t="shared" si="4"/>
        <v>0</v>
      </c>
    </row>
    <row r="258" spans="2:11" x14ac:dyDescent="0.25">
      <c r="B258" s="5"/>
      <c r="E258"/>
      <c r="F258" s="7"/>
      <c r="G258" s="4"/>
      <c r="K258">
        <f t="shared" si="4"/>
        <v>0</v>
      </c>
    </row>
    <row r="259" spans="2:11" x14ac:dyDescent="0.25">
      <c r="B259" s="5"/>
      <c r="E259"/>
      <c r="F259" s="7"/>
      <c r="G259" s="4"/>
      <c r="K259">
        <f t="shared" si="4"/>
        <v>0</v>
      </c>
    </row>
    <row r="260" spans="2:11" x14ac:dyDescent="0.25">
      <c r="B260" s="5"/>
      <c r="E260"/>
      <c r="F260" s="7"/>
      <c r="G260" s="4"/>
      <c r="K260">
        <f t="shared" si="4"/>
        <v>0</v>
      </c>
    </row>
    <row r="261" spans="2:11" x14ac:dyDescent="0.25">
      <c r="B261" s="5"/>
      <c r="E261"/>
      <c r="F261" s="7"/>
      <c r="G261" s="4"/>
      <c r="K261">
        <f t="shared" si="4"/>
        <v>0</v>
      </c>
    </row>
    <row r="262" spans="2:11" x14ac:dyDescent="0.25">
      <c r="B262" s="5"/>
      <c r="E262"/>
      <c r="F262" s="7"/>
      <c r="G262" s="4"/>
      <c r="K262">
        <f t="shared" si="4"/>
        <v>0</v>
      </c>
    </row>
    <row r="263" spans="2:11" x14ac:dyDescent="0.25">
      <c r="B263" s="5"/>
      <c r="E263"/>
      <c r="F263" s="7"/>
      <c r="G263" s="4"/>
      <c r="K263">
        <f t="shared" si="4"/>
        <v>0</v>
      </c>
    </row>
    <row r="264" spans="2:11" x14ac:dyDescent="0.25">
      <c r="B264" s="5"/>
      <c r="E264"/>
      <c r="F264" s="7"/>
      <c r="G264" s="4"/>
      <c r="K264">
        <f t="shared" si="4"/>
        <v>0</v>
      </c>
    </row>
    <row r="265" spans="2:11" x14ac:dyDescent="0.25">
      <c r="B265" s="5"/>
      <c r="E265"/>
      <c r="F265" s="7"/>
      <c r="G265" s="4"/>
      <c r="K265">
        <f t="shared" si="4"/>
        <v>0</v>
      </c>
    </row>
    <row r="266" spans="2:11" x14ac:dyDescent="0.25">
      <c r="B266" s="5"/>
      <c r="E266"/>
      <c r="F266" s="7"/>
      <c r="G266" s="4"/>
      <c r="K266">
        <f t="shared" si="4"/>
        <v>0</v>
      </c>
    </row>
    <row r="267" spans="2:11" x14ac:dyDescent="0.25">
      <c r="B267" s="5"/>
      <c r="E267"/>
      <c r="F267" s="7"/>
      <c r="G267" s="4"/>
      <c r="K267">
        <f t="shared" si="4"/>
        <v>0</v>
      </c>
    </row>
    <row r="268" spans="2:11" x14ac:dyDescent="0.25">
      <c r="B268" s="5"/>
      <c r="E268"/>
      <c r="F268" s="7"/>
      <c r="G268" s="4"/>
      <c r="K268">
        <f t="shared" si="4"/>
        <v>0</v>
      </c>
    </row>
    <row r="269" spans="2:11" x14ac:dyDescent="0.25">
      <c r="B269" s="5"/>
      <c r="E269"/>
      <c r="F269" s="7"/>
      <c r="G269" s="4"/>
      <c r="K269">
        <f t="shared" si="4"/>
        <v>0</v>
      </c>
    </row>
    <row r="270" spans="2:11" x14ac:dyDescent="0.25">
      <c r="B270" s="5"/>
      <c r="E270"/>
      <c r="F270" s="7"/>
      <c r="G270" s="4"/>
      <c r="K270">
        <f t="shared" si="4"/>
        <v>0</v>
      </c>
    </row>
    <row r="271" spans="2:11" x14ac:dyDescent="0.25">
      <c r="B271" s="5"/>
      <c r="E271"/>
      <c r="F271" s="7"/>
      <c r="G271" s="4"/>
      <c r="K271">
        <f t="shared" si="4"/>
        <v>0</v>
      </c>
    </row>
    <row r="272" spans="2:11" x14ac:dyDescent="0.25">
      <c r="B272" s="5"/>
      <c r="E272"/>
      <c r="F272" s="7"/>
      <c r="G272" s="4"/>
      <c r="K272">
        <f t="shared" si="4"/>
        <v>0</v>
      </c>
    </row>
    <row r="273" spans="2:11" x14ac:dyDescent="0.25">
      <c r="B273" s="5"/>
      <c r="E273"/>
      <c r="F273" s="7"/>
      <c r="G273" s="4"/>
      <c r="K273">
        <f t="shared" si="4"/>
        <v>0</v>
      </c>
    </row>
    <row r="274" spans="2:11" x14ac:dyDescent="0.25">
      <c r="B274" s="5"/>
      <c r="E274"/>
      <c r="F274" s="7"/>
      <c r="G274" s="4"/>
      <c r="K274">
        <f t="shared" si="4"/>
        <v>0</v>
      </c>
    </row>
    <row r="275" spans="2:11" x14ac:dyDescent="0.25">
      <c r="B275" s="5"/>
      <c r="E275"/>
      <c r="F275" s="7"/>
      <c r="G275" s="4"/>
      <c r="K275">
        <f t="shared" si="4"/>
        <v>0</v>
      </c>
    </row>
    <row r="276" spans="2:11" x14ac:dyDescent="0.25">
      <c r="B276" s="5"/>
      <c r="E276"/>
      <c r="F276" s="7"/>
      <c r="G276" s="4"/>
      <c r="K276">
        <f t="shared" si="4"/>
        <v>0</v>
      </c>
    </row>
    <row r="277" spans="2:11" x14ac:dyDescent="0.25">
      <c r="B277" s="5"/>
      <c r="E277"/>
      <c r="F277" s="7"/>
      <c r="G277" s="4"/>
      <c r="K277">
        <f t="shared" si="4"/>
        <v>0</v>
      </c>
    </row>
    <row r="278" spans="2:11" x14ac:dyDescent="0.25">
      <c r="B278" s="5"/>
      <c r="E278"/>
      <c r="F278" s="7"/>
      <c r="G278" s="4"/>
      <c r="K278">
        <f t="shared" si="4"/>
        <v>0</v>
      </c>
    </row>
    <row r="279" spans="2:11" x14ac:dyDescent="0.25">
      <c r="B279" s="5"/>
      <c r="E279"/>
      <c r="F279" s="7"/>
      <c r="G279" s="4"/>
      <c r="K279">
        <f t="shared" si="4"/>
        <v>0</v>
      </c>
    </row>
    <row r="280" spans="2:11" x14ac:dyDescent="0.25">
      <c r="B280" s="5"/>
      <c r="E280"/>
      <c r="F280" s="7"/>
      <c r="G280" s="4"/>
      <c r="K280">
        <f t="shared" si="4"/>
        <v>0</v>
      </c>
    </row>
    <row r="281" spans="2:11" x14ac:dyDescent="0.25">
      <c r="B281" s="5"/>
      <c r="E281"/>
      <c r="F281" s="7"/>
      <c r="G281" s="4"/>
      <c r="K281">
        <f t="shared" si="4"/>
        <v>0</v>
      </c>
    </row>
    <row r="282" spans="2:11" x14ac:dyDescent="0.25">
      <c r="B282" s="5"/>
      <c r="E282"/>
      <c r="F282" s="7"/>
      <c r="G282" s="4"/>
      <c r="K282">
        <f t="shared" si="4"/>
        <v>0</v>
      </c>
    </row>
    <row r="283" spans="2:11" x14ac:dyDescent="0.25">
      <c r="B283" s="5"/>
      <c r="E283"/>
      <c r="F283" s="7"/>
      <c r="G283" s="4"/>
      <c r="K283">
        <f t="shared" si="4"/>
        <v>0</v>
      </c>
    </row>
    <row r="284" spans="2:11" x14ac:dyDescent="0.25">
      <c r="B284" s="5"/>
      <c r="E284"/>
      <c r="F284" s="7"/>
      <c r="G284" s="4"/>
      <c r="K284">
        <f t="shared" si="4"/>
        <v>0</v>
      </c>
    </row>
    <row r="285" spans="2:11" x14ac:dyDescent="0.25">
      <c r="B285" s="5"/>
      <c r="E285"/>
      <c r="F285" s="7"/>
      <c r="G285" s="4"/>
      <c r="K285">
        <f t="shared" si="4"/>
        <v>0</v>
      </c>
    </row>
    <row r="286" spans="2:11" x14ac:dyDescent="0.25">
      <c r="B286" s="5"/>
      <c r="E286"/>
      <c r="F286" s="7"/>
      <c r="G286" s="4"/>
      <c r="K286">
        <f t="shared" si="4"/>
        <v>0</v>
      </c>
    </row>
    <row r="287" spans="2:11" x14ac:dyDescent="0.25">
      <c r="B287" s="5"/>
      <c r="E287"/>
      <c r="F287" s="7"/>
      <c r="G287" s="4"/>
      <c r="K287">
        <f t="shared" si="4"/>
        <v>0</v>
      </c>
    </row>
    <row r="288" spans="2:11" x14ac:dyDescent="0.25">
      <c r="B288" s="5"/>
      <c r="E288"/>
      <c r="F288" s="7"/>
      <c r="G288" s="4"/>
      <c r="K288">
        <f t="shared" si="4"/>
        <v>0</v>
      </c>
    </row>
    <row r="289" spans="2:11" x14ac:dyDescent="0.25">
      <c r="B289" s="5"/>
      <c r="E289"/>
      <c r="F289" s="7"/>
      <c r="G289" s="4"/>
      <c r="K289">
        <f t="shared" si="4"/>
        <v>0</v>
      </c>
    </row>
    <row r="290" spans="2:11" x14ac:dyDescent="0.25">
      <c r="B290" s="5"/>
      <c r="E290"/>
      <c r="F290" s="7"/>
      <c r="G290" s="4"/>
      <c r="K290">
        <f t="shared" si="4"/>
        <v>0</v>
      </c>
    </row>
    <row r="291" spans="2:11" x14ac:dyDescent="0.25">
      <c r="B291" s="5"/>
      <c r="E291"/>
      <c r="F291" s="7"/>
      <c r="G291" s="4"/>
      <c r="K291">
        <f t="shared" si="4"/>
        <v>0</v>
      </c>
    </row>
    <row r="292" spans="2:11" x14ac:dyDescent="0.25">
      <c r="B292" s="5"/>
      <c r="E292"/>
      <c r="F292" s="7"/>
      <c r="G292" s="4"/>
      <c r="K292">
        <f t="shared" si="4"/>
        <v>0</v>
      </c>
    </row>
    <row r="293" spans="2:11" x14ac:dyDescent="0.25">
      <c r="B293" s="5"/>
      <c r="E293"/>
      <c r="F293" s="7"/>
      <c r="G293" s="4"/>
      <c r="K293">
        <f t="shared" si="4"/>
        <v>0</v>
      </c>
    </row>
    <row r="294" spans="2:11" x14ac:dyDescent="0.25">
      <c r="B294" s="5"/>
      <c r="E294"/>
      <c r="F294" s="7"/>
      <c r="G294" s="4"/>
      <c r="K294">
        <f t="shared" si="4"/>
        <v>0</v>
      </c>
    </row>
    <row r="295" spans="2:11" x14ac:dyDescent="0.25">
      <c r="B295" s="5"/>
      <c r="E295"/>
      <c r="F295" s="7"/>
      <c r="G295" s="4"/>
      <c r="K295">
        <f t="shared" si="4"/>
        <v>0</v>
      </c>
    </row>
    <row r="296" spans="2:11" x14ac:dyDescent="0.25">
      <c r="B296" s="5"/>
      <c r="E296"/>
      <c r="F296" s="7"/>
      <c r="G296" s="4"/>
      <c r="K296">
        <f t="shared" si="4"/>
        <v>0</v>
      </c>
    </row>
    <row r="297" spans="2:11" x14ac:dyDescent="0.25">
      <c r="B297" s="5"/>
      <c r="E297"/>
      <c r="F297" s="7"/>
      <c r="G297" s="4"/>
      <c r="K297">
        <f t="shared" si="4"/>
        <v>0</v>
      </c>
    </row>
    <row r="298" spans="2:11" x14ac:dyDescent="0.25">
      <c r="B298" s="5"/>
      <c r="E298"/>
      <c r="F298" s="7"/>
      <c r="G298" s="4"/>
      <c r="K298">
        <f t="shared" si="4"/>
        <v>0</v>
      </c>
    </row>
    <row r="299" spans="2:11" x14ac:dyDescent="0.25">
      <c r="B299" s="5"/>
      <c r="E299"/>
      <c r="F299" s="7"/>
      <c r="G299" s="4"/>
      <c r="K299">
        <f t="shared" si="4"/>
        <v>0</v>
      </c>
    </row>
    <row r="300" spans="2:11" x14ac:dyDescent="0.25">
      <c r="B300" s="5"/>
      <c r="E300"/>
      <c r="F300" s="7"/>
      <c r="G300" s="4"/>
      <c r="K300">
        <f t="shared" si="4"/>
        <v>0</v>
      </c>
    </row>
  </sheetData>
  <autoFilter ref="A1:M1" xr:uid="{506CA108-7B21-4232-AB1A-CC6C53EEC5CB}"/>
  <conditionalFormatting sqref="C1:E300">
    <cfRule type="containsText" dxfId="10" priority="3" operator="containsText" text="Committed">
      <formula>NOT(ISERROR(SEARCH("Committed",C1)))</formula>
    </cfRule>
    <cfRule type="containsText" dxfId="9" priority="4" operator="containsText" text="Closed - Won">
      <formula>NOT(ISERROR(SEARCH("Closed - Won",C1)))</formula>
    </cfRule>
  </conditionalFormatting>
  <conditionalFormatting sqref="C2:E300">
    <cfRule type="cellIs" dxfId="8" priority="2" operator="equal">
      <formula>"Closed - Lost"</formula>
    </cfRule>
  </conditionalFormatting>
  <conditionalFormatting sqref="G2:G300">
    <cfRule type="timePeriod" dxfId="7" priority="8" timePeriod="thisMonth">
      <formula>AND(MONTH(G2)=MONTH(TODAY()),YEAR(G2)=YEAR(TODAY()))</formula>
    </cfRule>
    <cfRule type="cellIs" dxfId="6" priority="9" operator="lessThan">
      <formula>TODAY()</formula>
    </cfRule>
  </conditionalFormatting>
  <conditionalFormatting sqref="I2">
    <cfRule type="cellIs" dxfId="5" priority="10" operator="equal">
      <formula>"Best Case"</formula>
    </cfRule>
    <cfRule type="cellIs" dxfId="4" priority="11" operator="equal">
      <formula>"Commit"</formula>
    </cfRule>
  </conditionalFormatting>
  <conditionalFormatting sqref="I30:I55">
    <cfRule type="cellIs" dxfId="3" priority="5" operator="equal">
      <formula>"Best Case"</formula>
    </cfRule>
    <cfRule type="cellIs" dxfId="2" priority="6" operator="equal">
      <formula>"Commit"</formula>
    </cfRule>
  </conditionalFormatting>
  <conditionalFormatting sqref="K30:K33">
    <cfRule type="cellIs" dxfId="1" priority="7" operator="greaterThan">
      <formula>90</formula>
    </cfRule>
  </conditionalFormatting>
  <conditionalFormatting sqref="K56:K300">
    <cfRule type="cellIs" dxfId="0" priority="1" operator="greaterThan">
      <formula>90</formula>
    </cfRule>
  </conditionalFormatting>
  <dataValidations count="1">
    <dataValidation type="list" allowBlank="1" showInputMessage="1" showErrorMessage="1" sqref="C1:D1" xr:uid="{1DA171CE-3FCD-4AF6-816C-141C9B134CE3}">
      <formula1>"Qualified,Solution Development,Quote Review,Internal Review,Committed,Closed - Won,Closed - Lost"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823342E-66EE-4F3E-8C62-8A2324F021B2}">
          <x14:formula1>
            <xm:f>'Data Fields'!$G$2:$G$28</xm:f>
          </x14:formula1>
          <xm:sqref>E2:E300</xm:sqref>
        </x14:dataValidation>
        <x14:dataValidation type="list" allowBlank="1" showInputMessage="1" showErrorMessage="1" xr:uid="{72613EF0-C3D7-45AB-A493-825735EAC77B}">
          <x14:formula1>
            <xm:f>'Data Fields'!$D$2:$D$28</xm:f>
          </x14:formula1>
          <xm:sqref>D2:D300</xm:sqref>
        </x14:dataValidation>
        <x14:dataValidation type="list" allowBlank="1" showInputMessage="1" showErrorMessage="1" xr:uid="{F75694DB-CCB3-4D1F-86FE-E0D4781EAEA6}">
          <x14:formula1>
            <xm:f>'Data Fields'!$A$2:$A$28</xm:f>
          </x14:formula1>
          <xm:sqref>C2:D300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E051-90F9-40A7-BD62-527D26B80F44}">
  <dimension ref="A1:H8"/>
  <sheetViews>
    <sheetView workbookViewId="0">
      <selection activeCell="G6" sqref="G6"/>
    </sheetView>
  </sheetViews>
  <sheetFormatPr defaultRowHeight="15" x14ac:dyDescent="0.25"/>
  <cols>
    <col min="1" max="1" width="21.42578125" bestFit="1" customWidth="1"/>
    <col min="2" max="2" width="42.140625" bestFit="1" customWidth="1"/>
    <col min="4" max="4" width="10.5703125" bestFit="1" customWidth="1"/>
    <col min="5" max="5" width="47.85546875" bestFit="1" customWidth="1"/>
    <col min="7" max="7" width="14.42578125" bestFit="1" customWidth="1"/>
    <col min="8" max="8" width="40.42578125" bestFit="1" customWidth="1"/>
  </cols>
  <sheetData>
    <row r="1" spans="1:8" x14ac:dyDescent="0.25">
      <c r="A1" s="27" t="s">
        <v>60</v>
      </c>
      <c r="B1" s="27" t="s">
        <v>70</v>
      </c>
      <c r="D1" s="27" t="s">
        <v>61</v>
      </c>
      <c r="E1" s="27" t="s">
        <v>70</v>
      </c>
      <c r="G1" s="27" t="s">
        <v>25</v>
      </c>
      <c r="H1" s="27" t="s">
        <v>70</v>
      </c>
    </row>
    <row r="2" spans="1:8" x14ac:dyDescent="0.25">
      <c r="A2" t="s">
        <v>55</v>
      </c>
      <c r="B2" t="s">
        <v>71</v>
      </c>
      <c r="D2" t="s">
        <v>41</v>
      </c>
      <c r="E2" t="s">
        <v>76</v>
      </c>
      <c r="G2" t="s">
        <v>49</v>
      </c>
      <c r="H2" t="s">
        <v>55</v>
      </c>
    </row>
    <row r="3" spans="1:8" x14ac:dyDescent="0.25">
      <c r="A3" t="s">
        <v>50</v>
      </c>
      <c r="B3" t="s">
        <v>72</v>
      </c>
      <c r="D3" t="s">
        <v>58</v>
      </c>
      <c r="E3" t="s">
        <v>77</v>
      </c>
      <c r="G3" t="s">
        <v>48</v>
      </c>
      <c r="H3" t="s">
        <v>66</v>
      </c>
    </row>
    <row r="4" spans="1:8" x14ac:dyDescent="0.25">
      <c r="A4" t="s">
        <v>51</v>
      </c>
      <c r="B4" t="s">
        <v>73</v>
      </c>
      <c r="D4" t="s">
        <v>59</v>
      </c>
      <c r="E4" t="s">
        <v>78</v>
      </c>
      <c r="G4" t="s">
        <v>53</v>
      </c>
      <c r="H4" t="s">
        <v>67</v>
      </c>
    </row>
    <row r="5" spans="1:8" x14ac:dyDescent="0.25">
      <c r="A5" t="s">
        <v>47</v>
      </c>
      <c r="B5" t="s">
        <v>74</v>
      </c>
      <c r="D5" t="s">
        <v>44</v>
      </c>
      <c r="G5" t="s">
        <v>62</v>
      </c>
      <c r="H5" t="s">
        <v>69</v>
      </c>
    </row>
    <row r="6" spans="1:8" x14ac:dyDescent="0.25">
      <c r="A6" t="s">
        <v>52</v>
      </c>
      <c r="B6" t="s">
        <v>75</v>
      </c>
      <c r="G6" t="s">
        <v>63</v>
      </c>
    </row>
    <row r="7" spans="1:8" x14ac:dyDescent="0.25">
      <c r="A7" t="s">
        <v>42</v>
      </c>
      <c r="B7" t="s">
        <v>68</v>
      </c>
    </row>
    <row r="8" spans="1:8" x14ac:dyDescent="0.25">
      <c r="A8" t="s">
        <v>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651796-f07c-4281-87d0-99768eec9d77" xsi:nil="true"/>
    <lcf76f155ced4ddcb4097134ff3c332f xmlns="a1fdd608-25a8-4766-8d6f-3901d82f0c2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7BE80DAA87B49A299AB0D635A7D02" ma:contentTypeVersion="14" ma:contentTypeDescription="Create a new document." ma:contentTypeScope="" ma:versionID="bd704f7a9f79374bcb7a4a138badc454">
  <xsd:schema xmlns:xsd="http://www.w3.org/2001/XMLSchema" xmlns:xs="http://www.w3.org/2001/XMLSchema" xmlns:p="http://schemas.microsoft.com/office/2006/metadata/properties" xmlns:ns2="a1fdd608-25a8-4766-8d6f-3901d82f0c2d" xmlns:ns3="ce651796-f07c-4281-87d0-99768eec9d77" targetNamespace="http://schemas.microsoft.com/office/2006/metadata/properties" ma:root="true" ma:fieldsID="51e1b1de33f0fd768f5297a5a85ac4e2" ns2:_="" ns3:_="">
    <xsd:import namespace="a1fdd608-25a8-4766-8d6f-3901d82f0c2d"/>
    <xsd:import namespace="ce651796-f07c-4281-87d0-99768eec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fdd608-25a8-4766-8d6f-3901d82f0c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b1250ce8-895a-47d7-a96d-a43fb19e3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651796-f07c-4281-87d0-99768eec9d7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9d9fddc-f1e3-40f4-8de5-1b6cb783cfce}" ma:internalName="TaxCatchAll" ma:showField="CatchAllData" ma:web="ce651796-f07c-4281-87d0-99768eec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3BAD9F-DC96-4010-BFCC-F3D2555BA8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884624-E4AA-4043-94A6-7FFDEB54422C}">
  <ds:schemaRefs>
    <ds:schemaRef ds:uri="http://purl.org/dc/elements/1.1/"/>
    <ds:schemaRef ds:uri="0f2bef29-3d05-42dc-afb4-7b2b5701d15e"/>
    <ds:schemaRef ds:uri="http://www.w3.org/XML/1998/namespace"/>
    <ds:schemaRef ds:uri="http://purl.org/dc/dcmitype/"/>
    <ds:schemaRef ds:uri="5d2b1717-ab27-459b-9099-2a7d6e13b8f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ce651796-f07c-4281-87d0-99768eec9d77"/>
    <ds:schemaRef ds:uri="a1fdd608-25a8-4766-8d6f-3901d82f0c2d"/>
  </ds:schemaRefs>
</ds:datastoreItem>
</file>

<file path=customXml/itemProps3.xml><?xml version="1.0" encoding="utf-8"?>
<ds:datastoreItem xmlns:ds="http://schemas.openxmlformats.org/officeDocument/2006/customXml" ds:itemID="{5A93F4CC-763D-4C30-A526-3461B3C1B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fdd608-25a8-4766-8d6f-3901d82f0c2d"/>
    <ds:schemaRef ds:uri="ce651796-f07c-4281-87d0-99768eec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2025 Metrics</vt:lpstr>
      <vt:lpstr>2024 Metrics</vt:lpstr>
      <vt:lpstr>Pipeline</vt:lpstr>
      <vt:lpstr>Bookings</vt:lpstr>
      <vt:lpstr>Lost</vt:lpstr>
      <vt:lpstr>Data Fields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Smith</dc:creator>
  <cp:lastModifiedBy>Ryan Smith</cp:lastModifiedBy>
  <dcterms:created xsi:type="dcterms:W3CDTF">2018-06-18T14:58:33Z</dcterms:created>
  <dcterms:modified xsi:type="dcterms:W3CDTF">2024-11-21T23:16:18Z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0x0101007F47BE80DAA87B49A299AB0D635A7D02</vt:lpwstr>
  </property>
  <property fmtid="{D5CDD505-2E9C-101B-9397-08002B2CF9AE}" pid="3" name="MediaServiceImageTags">
    <vt:lpwstr/>
  </property>
</Properties>
</file>